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90" yWindow="375" windowWidth="16005" windowHeight="9555" activeTab="1"/>
  </bookViews>
  <sheets>
    <sheet name="データベース" sheetId="1" r:id="rId1"/>
    <sheet name="説明" sheetId="2" r:id="rId2"/>
  </sheets>
  <definedNames>
    <definedName name="_xlnm._FilterDatabase" localSheetId="0" hidden="1">データベース!$A$1:$BA$110</definedName>
  </definedNames>
  <calcPr calcId="145621"/>
</workbook>
</file>

<file path=xl/calcChain.xml><?xml version="1.0" encoding="utf-8"?>
<calcChain xmlns="http://schemas.openxmlformats.org/spreadsheetml/2006/main">
  <c r="AR3" i="1" l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2" i="1"/>
  <c r="S3" i="1"/>
  <c r="S5" i="1"/>
  <c r="S6" i="1"/>
  <c r="S7" i="1"/>
  <c r="S8" i="1"/>
  <c r="S9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2" i="1"/>
  <c r="AS3" i="1" l="1"/>
  <c r="AT3" i="1" s="1"/>
  <c r="AS4" i="1"/>
  <c r="AT4" i="1" s="1"/>
  <c r="AS5" i="1"/>
  <c r="AU5" i="1" s="1"/>
  <c r="AS6" i="1"/>
  <c r="AS7" i="1"/>
  <c r="AS8" i="1"/>
  <c r="AT8" i="1" s="1"/>
  <c r="AS9" i="1"/>
  <c r="AT9" i="1" s="1"/>
  <c r="AS10" i="1"/>
  <c r="AS11" i="1"/>
  <c r="AT11" i="1" s="1"/>
  <c r="AS12" i="1"/>
  <c r="AT12" i="1" s="1"/>
  <c r="AS13" i="1"/>
  <c r="AT13" i="1" s="1"/>
  <c r="AS14" i="1"/>
  <c r="AT14" i="1" s="1"/>
  <c r="AS15" i="1"/>
  <c r="AS16" i="1"/>
  <c r="AT16" i="1" s="1"/>
  <c r="AS17" i="1"/>
  <c r="AT17" i="1" s="1"/>
  <c r="AS18" i="1"/>
  <c r="AS19" i="1"/>
  <c r="AT19" i="1" s="1"/>
  <c r="AS20" i="1"/>
  <c r="AT20" i="1" s="1"/>
  <c r="AS21" i="1"/>
  <c r="AT21" i="1" s="1"/>
  <c r="AS22" i="1"/>
  <c r="AT22" i="1" s="1"/>
  <c r="AS23" i="1"/>
  <c r="AS24" i="1"/>
  <c r="AT24" i="1" s="1"/>
  <c r="AS25" i="1"/>
  <c r="AU25" i="1" s="1"/>
  <c r="AS26" i="1"/>
  <c r="AS27" i="1"/>
  <c r="AT27" i="1" s="1"/>
  <c r="AS28" i="1"/>
  <c r="AT28" i="1" s="1"/>
  <c r="AS29" i="1"/>
  <c r="AU29" i="1" s="1"/>
  <c r="AS30" i="1"/>
  <c r="AT30" i="1" s="1"/>
  <c r="AS31" i="1"/>
  <c r="AS32" i="1"/>
  <c r="AT32" i="1" s="1"/>
  <c r="AS33" i="1"/>
  <c r="AT33" i="1" s="1"/>
  <c r="AS34" i="1"/>
  <c r="AT34" i="1" s="1"/>
  <c r="AS35" i="1"/>
  <c r="AT35" i="1" s="1"/>
  <c r="AS36" i="1"/>
  <c r="AT36" i="1" s="1"/>
  <c r="AS37" i="1"/>
  <c r="AU37" i="1" s="1"/>
  <c r="AS38" i="1"/>
  <c r="AS39" i="1"/>
  <c r="AS40" i="1"/>
  <c r="AT40" i="1" s="1"/>
  <c r="AS41" i="1"/>
  <c r="AU41" i="1" s="1"/>
  <c r="AS42" i="1"/>
  <c r="AS43" i="1"/>
  <c r="AT43" i="1" s="1"/>
  <c r="AS44" i="1"/>
  <c r="AT44" i="1" s="1"/>
  <c r="AS45" i="1"/>
  <c r="AT45" i="1" s="1"/>
  <c r="AS46" i="1"/>
  <c r="AT46" i="1" s="1"/>
  <c r="AS47" i="1"/>
  <c r="AS48" i="1"/>
  <c r="AT48" i="1" s="1"/>
  <c r="AS49" i="1"/>
  <c r="AU49" i="1" s="1"/>
  <c r="AS50" i="1"/>
  <c r="AS51" i="1"/>
  <c r="AT51" i="1" s="1"/>
  <c r="AS52" i="1"/>
  <c r="AU52" i="1" s="1"/>
  <c r="AS53" i="1"/>
  <c r="AT53" i="1" s="1"/>
  <c r="AS54" i="1"/>
  <c r="AT54" i="1" s="1"/>
  <c r="AS55" i="1"/>
  <c r="AS56" i="1"/>
  <c r="AT56" i="1" s="1"/>
  <c r="AS57" i="1"/>
  <c r="AU57" i="1" s="1"/>
  <c r="AS58" i="1"/>
  <c r="AS59" i="1"/>
  <c r="AT59" i="1" s="1"/>
  <c r="AS60" i="1"/>
  <c r="AU60" i="1" s="1"/>
  <c r="AS61" i="1"/>
  <c r="AU61" i="1" s="1"/>
  <c r="AS62" i="1"/>
  <c r="AT62" i="1" s="1"/>
  <c r="AS63" i="1"/>
  <c r="AS64" i="1"/>
  <c r="AT64" i="1" s="1"/>
  <c r="AS65" i="1"/>
  <c r="AT65" i="1" s="1"/>
  <c r="AS66" i="1"/>
  <c r="AT66" i="1" s="1"/>
  <c r="AS67" i="1"/>
  <c r="AT67" i="1" s="1"/>
  <c r="AS68" i="1"/>
  <c r="AU68" i="1" s="1"/>
  <c r="AS69" i="1"/>
  <c r="AU69" i="1" s="1"/>
  <c r="AS70" i="1"/>
  <c r="AS71" i="1"/>
  <c r="AS72" i="1"/>
  <c r="AT72" i="1" s="1"/>
  <c r="AS73" i="1"/>
  <c r="AT73" i="1" s="1"/>
  <c r="AS74" i="1"/>
  <c r="AS75" i="1"/>
  <c r="AT75" i="1" s="1"/>
  <c r="AS76" i="1"/>
  <c r="AT76" i="1" s="1"/>
  <c r="AS77" i="1"/>
  <c r="AT77" i="1" s="1"/>
  <c r="AS78" i="1"/>
  <c r="AT78" i="1" s="1"/>
  <c r="AS79" i="1"/>
  <c r="AS80" i="1"/>
  <c r="AU80" i="1" s="1"/>
  <c r="AS81" i="1"/>
  <c r="AU81" i="1" s="1"/>
  <c r="AS82" i="1"/>
  <c r="AS83" i="1"/>
  <c r="AT83" i="1" s="1"/>
  <c r="AS84" i="1"/>
  <c r="AT84" i="1" s="1"/>
  <c r="AS85" i="1"/>
  <c r="AT85" i="1" s="1"/>
  <c r="AS86" i="1"/>
  <c r="AT86" i="1" s="1"/>
  <c r="AS87" i="1"/>
  <c r="AS88" i="1"/>
  <c r="AT88" i="1" s="1"/>
  <c r="AS89" i="1"/>
  <c r="AU89" i="1" s="1"/>
  <c r="AS90" i="1"/>
  <c r="AS91" i="1"/>
  <c r="AT91" i="1" s="1"/>
  <c r="AS92" i="1"/>
  <c r="AT92" i="1" s="1"/>
  <c r="AS93" i="1"/>
  <c r="AU93" i="1" s="1"/>
  <c r="AS94" i="1"/>
  <c r="AT94" i="1" s="1"/>
  <c r="AS95" i="1"/>
  <c r="AS96" i="1"/>
  <c r="AT96" i="1" s="1"/>
  <c r="AS97" i="1"/>
  <c r="AT97" i="1" s="1"/>
  <c r="AS98" i="1"/>
  <c r="AT98" i="1" s="1"/>
  <c r="AS99" i="1"/>
  <c r="AT99" i="1" s="1"/>
  <c r="AS100" i="1"/>
  <c r="AT100" i="1" s="1"/>
  <c r="AS101" i="1"/>
  <c r="AU101" i="1" s="1"/>
  <c r="AS102" i="1"/>
  <c r="AS103" i="1"/>
  <c r="AS104" i="1"/>
  <c r="AT104" i="1" s="1"/>
  <c r="AS105" i="1"/>
  <c r="AT105" i="1" s="1"/>
  <c r="AS106" i="1"/>
  <c r="AS107" i="1"/>
  <c r="AT107" i="1" s="1"/>
  <c r="AS108" i="1"/>
  <c r="AU108" i="1" s="1"/>
  <c r="AS109" i="1"/>
  <c r="AT109" i="1" s="1"/>
  <c r="AS110" i="1"/>
  <c r="AT110" i="1" s="1"/>
  <c r="AH3" i="1"/>
  <c r="AI3" i="1"/>
  <c r="AH4" i="1"/>
  <c r="AI4" i="1"/>
  <c r="AH5" i="1"/>
  <c r="AI5" i="1"/>
  <c r="AH6" i="1"/>
  <c r="AI6" i="1"/>
  <c r="AH7" i="1"/>
  <c r="AI7" i="1"/>
  <c r="AH8" i="1"/>
  <c r="AI8" i="1"/>
  <c r="AH9" i="1"/>
  <c r="AI9" i="1"/>
  <c r="AH10" i="1"/>
  <c r="AI10" i="1"/>
  <c r="AH11" i="1"/>
  <c r="AI11" i="1"/>
  <c r="AH12" i="1"/>
  <c r="AI12" i="1"/>
  <c r="AH13" i="1"/>
  <c r="AI13" i="1"/>
  <c r="AH14" i="1"/>
  <c r="AI14" i="1"/>
  <c r="AH15" i="1"/>
  <c r="AI15" i="1"/>
  <c r="AH16" i="1"/>
  <c r="AI16" i="1"/>
  <c r="AH17" i="1"/>
  <c r="AI17" i="1"/>
  <c r="AH18" i="1"/>
  <c r="AI18" i="1"/>
  <c r="AH19" i="1"/>
  <c r="AI19" i="1"/>
  <c r="AH20" i="1"/>
  <c r="AI20" i="1"/>
  <c r="AH21" i="1"/>
  <c r="AI21" i="1"/>
  <c r="AH22" i="1"/>
  <c r="AI22" i="1"/>
  <c r="AH23" i="1"/>
  <c r="AI23" i="1"/>
  <c r="AH24" i="1"/>
  <c r="AI24" i="1"/>
  <c r="AH25" i="1"/>
  <c r="AI25" i="1"/>
  <c r="AH26" i="1"/>
  <c r="AI26" i="1"/>
  <c r="AH27" i="1"/>
  <c r="AI27" i="1"/>
  <c r="AH28" i="1"/>
  <c r="AI28" i="1"/>
  <c r="AH29" i="1"/>
  <c r="AI29" i="1"/>
  <c r="AH30" i="1"/>
  <c r="AI30" i="1"/>
  <c r="AH31" i="1"/>
  <c r="AI31" i="1"/>
  <c r="AH32" i="1"/>
  <c r="AI32" i="1"/>
  <c r="AH33" i="1"/>
  <c r="AI33" i="1"/>
  <c r="AH34" i="1"/>
  <c r="AI34" i="1"/>
  <c r="AH35" i="1"/>
  <c r="AI35" i="1"/>
  <c r="AH36" i="1"/>
  <c r="AI36" i="1"/>
  <c r="AH37" i="1"/>
  <c r="AI37" i="1"/>
  <c r="AH38" i="1"/>
  <c r="AI38" i="1"/>
  <c r="AH39" i="1"/>
  <c r="AI39" i="1"/>
  <c r="AH40" i="1"/>
  <c r="AI40" i="1"/>
  <c r="AH41" i="1"/>
  <c r="AI41" i="1"/>
  <c r="AH42" i="1"/>
  <c r="AI42" i="1"/>
  <c r="AH43" i="1"/>
  <c r="AI43" i="1"/>
  <c r="AH44" i="1"/>
  <c r="AI44" i="1"/>
  <c r="AH45" i="1"/>
  <c r="AI45" i="1"/>
  <c r="AH46" i="1"/>
  <c r="AI46" i="1"/>
  <c r="AH47" i="1"/>
  <c r="AI47" i="1"/>
  <c r="AH48" i="1"/>
  <c r="AI48" i="1"/>
  <c r="AH49" i="1"/>
  <c r="AI49" i="1"/>
  <c r="AH50" i="1"/>
  <c r="AI50" i="1"/>
  <c r="AH51" i="1"/>
  <c r="AI51" i="1"/>
  <c r="AH52" i="1"/>
  <c r="AI52" i="1"/>
  <c r="AH53" i="1"/>
  <c r="AI53" i="1"/>
  <c r="AH54" i="1"/>
  <c r="AI54" i="1"/>
  <c r="AH55" i="1"/>
  <c r="AI55" i="1"/>
  <c r="AH56" i="1"/>
  <c r="AI56" i="1"/>
  <c r="AH57" i="1"/>
  <c r="AI57" i="1"/>
  <c r="AH58" i="1"/>
  <c r="AI58" i="1"/>
  <c r="AH59" i="1"/>
  <c r="AI59" i="1"/>
  <c r="AH60" i="1"/>
  <c r="AI60" i="1"/>
  <c r="AH61" i="1"/>
  <c r="AI61" i="1"/>
  <c r="AH62" i="1"/>
  <c r="AI62" i="1"/>
  <c r="AH63" i="1"/>
  <c r="AI63" i="1"/>
  <c r="AH64" i="1"/>
  <c r="AI64" i="1"/>
  <c r="AH65" i="1"/>
  <c r="AI65" i="1"/>
  <c r="AH66" i="1"/>
  <c r="AI66" i="1"/>
  <c r="AH67" i="1"/>
  <c r="AI67" i="1"/>
  <c r="AH68" i="1"/>
  <c r="AI68" i="1"/>
  <c r="AH69" i="1"/>
  <c r="AI69" i="1"/>
  <c r="AH70" i="1"/>
  <c r="AI70" i="1"/>
  <c r="AH71" i="1"/>
  <c r="AI71" i="1"/>
  <c r="AH72" i="1"/>
  <c r="AI72" i="1"/>
  <c r="AH73" i="1"/>
  <c r="AI73" i="1"/>
  <c r="AH74" i="1"/>
  <c r="AI74" i="1"/>
  <c r="AH75" i="1"/>
  <c r="AI75" i="1"/>
  <c r="AH76" i="1"/>
  <c r="AI76" i="1"/>
  <c r="AH77" i="1"/>
  <c r="AI77" i="1"/>
  <c r="AH78" i="1"/>
  <c r="AI78" i="1"/>
  <c r="AH79" i="1"/>
  <c r="AI79" i="1"/>
  <c r="AH80" i="1"/>
  <c r="AI80" i="1"/>
  <c r="AH81" i="1"/>
  <c r="AI81" i="1"/>
  <c r="AH82" i="1"/>
  <c r="AI82" i="1"/>
  <c r="AH83" i="1"/>
  <c r="AI83" i="1"/>
  <c r="AH84" i="1"/>
  <c r="AI84" i="1"/>
  <c r="AH85" i="1"/>
  <c r="AI85" i="1"/>
  <c r="AH86" i="1"/>
  <c r="AI86" i="1"/>
  <c r="AH87" i="1"/>
  <c r="AI87" i="1"/>
  <c r="AH88" i="1"/>
  <c r="AI88" i="1"/>
  <c r="AH89" i="1"/>
  <c r="AI89" i="1"/>
  <c r="AH90" i="1"/>
  <c r="AI90" i="1"/>
  <c r="AH91" i="1"/>
  <c r="AI91" i="1"/>
  <c r="AH92" i="1"/>
  <c r="AI92" i="1"/>
  <c r="AH93" i="1"/>
  <c r="AI93" i="1"/>
  <c r="AH94" i="1"/>
  <c r="AI94" i="1"/>
  <c r="AH95" i="1"/>
  <c r="AI95" i="1"/>
  <c r="AH96" i="1"/>
  <c r="AI96" i="1"/>
  <c r="AH97" i="1"/>
  <c r="AI97" i="1"/>
  <c r="AH98" i="1"/>
  <c r="AI98" i="1"/>
  <c r="AH99" i="1"/>
  <c r="AI99" i="1"/>
  <c r="AH100" i="1"/>
  <c r="AI100" i="1"/>
  <c r="AH101" i="1"/>
  <c r="AI101" i="1"/>
  <c r="AH102" i="1"/>
  <c r="AI102" i="1"/>
  <c r="AH103" i="1"/>
  <c r="AI103" i="1"/>
  <c r="AH104" i="1"/>
  <c r="AI104" i="1"/>
  <c r="AH105" i="1"/>
  <c r="AI105" i="1"/>
  <c r="AH106" i="1"/>
  <c r="AI106" i="1"/>
  <c r="AH107" i="1"/>
  <c r="AI107" i="1"/>
  <c r="AH108" i="1"/>
  <c r="AI108" i="1"/>
  <c r="AH109" i="1"/>
  <c r="AI109" i="1"/>
  <c r="AH110" i="1"/>
  <c r="AI110" i="1"/>
  <c r="K3" i="1"/>
  <c r="AJ3" i="1" s="1"/>
  <c r="AK3" i="1" s="1"/>
  <c r="L3" i="1"/>
  <c r="AL3" i="1" s="1"/>
  <c r="AM3" i="1" s="1"/>
  <c r="K4" i="1"/>
  <c r="AJ4" i="1" s="1"/>
  <c r="AK4" i="1" s="1"/>
  <c r="L4" i="1"/>
  <c r="AL4" i="1" s="1"/>
  <c r="AM4" i="1" s="1"/>
  <c r="K5" i="1"/>
  <c r="AJ5" i="1" s="1"/>
  <c r="AK5" i="1" s="1"/>
  <c r="L5" i="1"/>
  <c r="AL5" i="1" s="1"/>
  <c r="AM5" i="1" s="1"/>
  <c r="K6" i="1"/>
  <c r="AJ6" i="1" s="1"/>
  <c r="AK6" i="1" s="1"/>
  <c r="L6" i="1"/>
  <c r="AL6" i="1" s="1"/>
  <c r="AM6" i="1" s="1"/>
  <c r="K7" i="1"/>
  <c r="AJ7" i="1" s="1"/>
  <c r="AK7" i="1" s="1"/>
  <c r="L7" i="1"/>
  <c r="AL7" i="1" s="1"/>
  <c r="AM7" i="1" s="1"/>
  <c r="K8" i="1"/>
  <c r="AJ8" i="1" s="1"/>
  <c r="AK8" i="1" s="1"/>
  <c r="L8" i="1"/>
  <c r="AL8" i="1" s="1"/>
  <c r="AM8" i="1" s="1"/>
  <c r="K9" i="1"/>
  <c r="AJ9" i="1" s="1"/>
  <c r="AK9" i="1" s="1"/>
  <c r="L9" i="1"/>
  <c r="AL9" i="1" s="1"/>
  <c r="AM9" i="1" s="1"/>
  <c r="K10" i="1"/>
  <c r="AJ10" i="1" s="1"/>
  <c r="AK10" i="1" s="1"/>
  <c r="L10" i="1"/>
  <c r="AL10" i="1" s="1"/>
  <c r="AM10" i="1" s="1"/>
  <c r="K11" i="1"/>
  <c r="AJ11" i="1" s="1"/>
  <c r="AK11" i="1" s="1"/>
  <c r="L11" i="1"/>
  <c r="AL11" i="1" s="1"/>
  <c r="AM11" i="1" s="1"/>
  <c r="K12" i="1"/>
  <c r="AJ12" i="1" s="1"/>
  <c r="AK12" i="1" s="1"/>
  <c r="L12" i="1"/>
  <c r="AL12" i="1" s="1"/>
  <c r="AM12" i="1" s="1"/>
  <c r="K13" i="1"/>
  <c r="AJ13" i="1" s="1"/>
  <c r="AK13" i="1" s="1"/>
  <c r="L13" i="1"/>
  <c r="AL13" i="1" s="1"/>
  <c r="K14" i="1"/>
  <c r="AJ14" i="1" s="1"/>
  <c r="L14" i="1"/>
  <c r="AL14" i="1" s="1"/>
  <c r="AM14" i="1" s="1"/>
  <c r="K15" i="1"/>
  <c r="AJ15" i="1" s="1"/>
  <c r="AK15" i="1" s="1"/>
  <c r="L15" i="1"/>
  <c r="AL15" i="1" s="1"/>
  <c r="AM15" i="1" s="1"/>
  <c r="K16" i="1"/>
  <c r="AJ16" i="1" s="1"/>
  <c r="L16" i="1"/>
  <c r="AL16" i="1" s="1"/>
  <c r="AM16" i="1" s="1"/>
  <c r="K17" i="1"/>
  <c r="AJ17" i="1" s="1"/>
  <c r="AK17" i="1" s="1"/>
  <c r="L17" i="1"/>
  <c r="AL17" i="1" s="1"/>
  <c r="AM17" i="1" s="1"/>
  <c r="K18" i="1"/>
  <c r="AJ18" i="1" s="1"/>
  <c r="AK18" i="1" s="1"/>
  <c r="L18" i="1"/>
  <c r="AL18" i="1" s="1"/>
  <c r="AM18" i="1" s="1"/>
  <c r="K19" i="1"/>
  <c r="AJ19" i="1" s="1"/>
  <c r="AK19" i="1" s="1"/>
  <c r="L19" i="1"/>
  <c r="AL19" i="1" s="1"/>
  <c r="AM19" i="1" s="1"/>
  <c r="K20" i="1"/>
  <c r="AJ20" i="1" s="1"/>
  <c r="AK20" i="1" s="1"/>
  <c r="L20" i="1"/>
  <c r="AL20" i="1" s="1"/>
  <c r="AM20" i="1" s="1"/>
  <c r="K21" i="1"/>
  <c r="AJ21" i="1" s="1"/>
  <c r="AK21" i="1" s="1"/>
  <c r="L21" i="1"/>
  <c r="AL21" i="1" s="1"/>
  <c r="AM21" i="1" s="1"/>
  <c r="K22" i="1"/>
  <c r="AJ22" i="1" s="1"/>
  <c r="L22" i="1"/>
  <c r="AL22" i="1" s="1"/>
  <c r="AM22" i="1" s="1"/>
  <c r="K23" i="1"/>
  <c r="AJ23" i="1" s="1"/>
  <c r="AK23" i="1" s="1"/>
  <c r="L23" i="1"/>
  <c r="AL23" i="1" s="1"/>
  <c r="AM23" i="1" s="1"/>
  <c r="K24" i="1"/>
  <c r="AJ24" i="1" s="1"/>
  <c r="AK24" i="1" s="1"/>
  <c r="L24" i="1"/>
  <c r="AL24" i="1" s="1"/>
  <c r="AM24" i="1" s="1"/>
  <c r="K25" i="1"/>
  <c r="AJ25" i="1" s="1"/>
  <c r="AK25" i="1" s="1"/>
  <c r="L25" i="1"/>
  <c r="AL25" i="1" s="1"/>
  <c r="AM25" i="1" s="1"/>
  <c r="K26" i="1"/>
  <c r="AJ26" i="1" s="1"/>
  <c r="AK26" i="1" s="1"/>
  <c r="L26" i="1"/>
  <c r="AL26" i="1" s="1"/>
  <c r="AM26" i="1" s="1"/>
  <c r="K27" i="1"/>
  <c r="AJ27" i="1" s="1"/>
  <c r="AK27" i="1" s="1"/>
  <c r="L27" i="1"/>
  <c r="AL27" i="1" s="1"/>
  <c r="AM27" i="1" s="1"/>
  <c r="K28" i="1"/>
  <c r="AJ28" i="1" s="1"/>
  <c r="AK28" i="1" s="1"/>
  <c r="L28" i="1"/>
  <c r="AL28" i="1" s="1"/>
  <c r="AM28" i="1" s="1"/>
  <c r="K29" i="1"/>
  <c r="AJ29" i="1" s="1"/>
  <c r="AK29" i="1" s="1"/>
  <c r="L29" i="1"/>
  <c r="AL29" i="1" s="1"/>
  <c r="K30" i="1"/>
  <c r="AJ30" i="1" s="1"/>
  <c r="L30" i="1"/>
  <c r="AL30" i="1" s="1"/>
  <c r="AM30" i="1" s="1"/>
  <c r="K31" i="1"/>
  <c r="AJ31" i="1" s="1"/>
  <c r="AK31" i="1" s="1"/>
  <c r="L31" i="1"/>
  <c r="AL31" i="1" s="1"/>
  <c r="AM31" i="1" s="1"/>
  <c r="K32" i="1"/>
  <c r="AJ32" i="1" s="1"/>
  <c r="L32" i="1"/>
  <c r="AL32" i="1" s="1"/>
  <c r="AM32" i="1" s="1"/>
  <c r="K33" i="1"/>
  <c r="AJ33" i="1" s="1"/>
  <c r="AK33" i="1" s="1"/>
  <c r="L33" i="1"/>
  <c r="AL33" i="1" s="1"/>
  <c r="AM33" i="1" s="1"/>
  <c r="K34" i="1"/>
  <c r="AJ34" i="1" s="1"/>
  <c r="AK34" i="1" s="1"/>
  <c r="L34" i="1"/>
  <c r="AL34" i="1" s="1"/>
  <c r="K35" i="1"/>
  <c r="AJ35" i="1" s="1"/>
  <c r="AK35" i="1" s="1"/>
  <c r="L35" i="1"/>
  <c r="AL35" i="1" s="1"/>
  <c r="AM35" i="1" s="1"/>
  <c r="K36" i="1"/>
  <c r="AJ36" i="1" s="1"/>
  <c r="AK36" i="1" s="1"/>
  <c r="L36" i="1"/>
  <c r="AL36" i="1" s="1"/>
  <c r="AM36" i="1" s="1"/>
  <c r="K37" i="1"/>
  <c r="AJ37" i="1" s="1"/>
  <c r="AK37" i="1" s="1"/>
  <c r="L37" i="1"/>
  <c r="AL37" i="1" s="1"/>
  <c r="AM37" i="1" s="1"/>
  <c r="K38" i="1"/>
  <c r="AJ38" i="1" s="1"/>
  <c r="AK38" i="1" s="1"/>
  <c r="L38" i="1"/>
  <c r="AL38" i="1" s="1"/>
  <c r="AM38" i="1" s="1"/>
  <c r="K39" i="1"/>
  <c r="AJ39" i="1" s="1"/>
  <c r="AK39" i="1" s="1"/>
  <c r="L39" i="1"/>
  <c r="AL39" i="1" s="1"/>
  <c r="AM39" i="1" s="1"/>
  <c r="K40" i="1"/>
  <c r="AJ40" i="1" s="1"/>
  <c r="L40" i="1"/>
  <c r="AL40" i="1" s="1"/>
  <c r="AM40" i="1" s="1"/>
  <c r="K41" i="1"/>
  <c r="AJ41" i="1" s="1"/>
  <c r="AK41" i="1" s="1"/>
  <c r="L41" i="1"/>
  <c r="AL41" i="1" s="1"/>
  <c r="AM41" i="1" s="1"/>
  <c r="K42" i="1"/>
  <c r="AJ42" i="1" s="1"/>
  <c r="AK42" i="1" s="1"/>
  <c r="L42" i="1"/>
  <c r="AL42" i="1" s="1"/>
  <c r="AM42" i="1" s="1"/>
  <c r="K43" i="1"/>
  <c r="AJ43" i="1" s="1"/>
  <c r="AK43" i="1" s="1"/>
  <c r="L43" i="1"/>
  <c r="AL43" i="1" s="1"/>
  <c r="AM43" i="1" s="1"/>
  <c r="K44" i="1"/>
  <c r="AJ44" i="1" s="1"/>
  <c r="AK44" i="1" s="1"/>
  <c r="L44" i="1"/>
  <c r="AL44" i="1" s="1"/>
  <c r="AM44" i="1" s="1"/>
  <c r="K45" i="1"/>
  <c r="AJ45" i="1" s="1"/>
  <c r="AK45" i="1" s="1"/>
  <c r="L45" i="1"/>
  <c r="AL45" i="1" s="1"/>
  <c r="AM45" i="1" s="1"/>
  <c r="K46" i="1"/>
  <c r="AJ46" i="1" s="1"/>
  <c r="L46" i="1"/>
  <c r="AL46" i="1" s="1"/>
  <c r="AM46" i="1" s="1"/>
  <c r="K47" i="1"/>
  <c r="AJ47" i="1" s="1"/>
  <c r="AK47" i="1" s="1"/>
  <c r="L47" i="1"/>
  <c r="AL47" i="1" s="1"/>
  <c r="AM47" i="1" s="1"/>
  <c r="K48" i="1"/>
  <c r="AJ48" i="1" s="1"/>
  <c r="L48" i="1"/>
  <c r="AL48" i="1" s="1"/>
  <c r="AM48" i="1" s="1"/>
  <c r="K49" i="1"/>
  <c r="AJ49" i="1" s="1"/>
  <c r="AK49" i="1" s="1"/>
  <c r="L49" i="1"/>
  <c r="AL49" i="1" s="1"/>
  <c r="AM49" i="1" s="1"/>
  <c r="K50" i="1"/>
  <c r="AJ50" i="1" s="1"/>
  <c r="AK50" i="1" s="1"/>
  <c r="L50" i="1"/>
  <c r="AL50" i="1" s="1"/>
  <c r="AM50" i="1" s="1"/>
  <c r="K51" i="1"/>
  <c r="AJ51" i="1" s="1"/>
  <c r="AK51" i="1" s="1"/>
  <c r="L51" i="1"/>
  <c r="AL51" i="1" s="1"/>
  <c r="AM51" i="1" s="1"/>
  <c r="K52" i="1"/>
  <c r="AJ52" i="1" s="1"/>
  <c r="AK52" i="1" s="1"/>
  <c r="L52" i="1"/>
  <c r="AL52" i="1" s="1"/>
  <c r="AM52" i="1" s="1"/>
  <c r="K53" i="1"/>
  <c r="AJ53" i="1" s="1"/>
  <c r="AK53" i="1" s="1"/>
  <c r="L53" i="1"/>
  <c r="AL53" i="1" s="1"/>
  <c r="K54" i="1"/>
  <c r="AJ54" i="1" s="1"/>
  <c r="L54" i="1"/>
  <c r="AL54" i="1" s="1"/>
  <c r="AM54" i="1" s="1"/>
  <c r="K55" i="1"/>
  <c r="AJ55" i="1" s="1"/>
  <c r="AK55" i="1" s="1"/>
  <c r="L55" i="1"/>
  <c r="AL55" i="1" s="1"/>
  <c r="AM55" i="1" s="1"/>
  <c r="K56" i="1"/>
  <c r="AJ56" i="1" s="1"/>
  <c r="AK56" i="1" s="1"/>
  <c r="L56" i="1"/>
  <c r="AL56" i="1" s="1"/>
  <c r="AM56" i="1" s="1"/>
  <c r="K57" i="1"/>
  <c r="AJ57" i="1" s="1"/>
  <c r="L57" i="1"/>
  <c r="AL57" i="1" s="1"/>
  <c r="AM57" i="1" s="1"/>
  <c r="K58" i="1"/>
  <c r="AJ58" i="1" s="1"/>
  <c r="AK58" i="1" s="1"/>
  <c r="L58" i="1"/>
  <c r="AL58" i="1" s="1"/>
  <c r="AM58" i="1" s="1"/>
  <c r="K59" i="1"/>
  <c r="AJ59" i="1" s="1"/>
  <c r="AK59" i="1" s="1"/>
  <c r="L59" i="1"/>
  <c r="AL59" i="1" s="1"/>
  <c r="AM59" i="1" s="1"/>
  <c r="K60" i="1"/>
  <c r="AJ60" i="1" s="1"/>
  <c r="AK60" i="1" s="1"/>
  <c r="L60" i="1"/>
  <c r="AL60" i="1" s="1"/>
  <c r="AM60" i="1" s="1"/>
  <c r="K61" i="1"/>
  <c r="AJ61" i="1" s="1"/>
  <c r="AK61" i="1" s="1"/>
  <c r="L61" i="1"/>
  <c r="AL61" i="1" s="1"/>
  <c r="AM61" i="1" s="1"/>
  <c r="K62" i="1"/>
  <c r="AJ62" i="1" s="1"/>
  <c r="L62" i="1"/>
  <c r="AL62" i="1" s="1"/>
  <c r="AM62" i="1" s="1"/>
  <c r="K63" i="1"/>
  <c r="AJ63" i="1" s="1"/>
  <c r="AK63" i="1" s="1"/>
  <c r="L63" i="1"/>
  <c r="AL63" i="1" s="1"/>
  <c r="AM63" i="1" s="1"/>
  <c r="K64" i="1"/>
  <c r="AJ64" i="1" s="1"/>
  <c r="L64" i="1"/>
  <c r="AL64" i="1" s="1"/>
  <c r="AM64" i="1" s="1"/>
  <c r="K65" i="1"/>
  <c r="AJ65" i="1" s="1"/>
  <c r="AK65" i="1" s="1"/>
  <c r="L65" i="1"/>
  <c r="AL65" i="1" s="1"/>
  <c r="AM65" i="1" s="1"/>
  <c r="K66" i="1"/>
  <c r="AJ66" i="1" s="1"/>
  <c r="AK66" i="1" s="1"/>
  <c r="L66" i="1"/>
  <c r="AL66" i="1" s="1"/>
  <c r="AM66" i="1" s="1"/>
  <c r="K67" i="1"/>
  <c r="AJ67" i="1" s="1"/>
  <c r="AK67" i="1" s="1"/>
  <c r="L67" i="1"/>
  <c r="AL67" i="1" s="1"/>
  <c r="AM67" i="1" s="1"/>
  <c r="K68" i="1"/>
  <c r="AJ68" i="1" s="1"/>
  <c r="AK68" i="1" s="1"/>
  <c r="L68" i="1"/>
  <c r="AL68" i="1" s="1"/>
  <c r="AM68" i="1" s="1"/>
  <c r="K69" i="1"/>
  <c r="AJ69" i="1" s="1"/>
  <c r="AK69" i="1" s="1"/>
  <c r="L69" i="1"/>
  <c r="AL69" i="1" s="1"/>
  <c r="AM69" i="1" s="1"/>
  <c r="K70" i="1"/>
  <c r="AJ70" i="1" s="1"/>
  <c r="AK70" i="1" s="1"/>
  <c r="L70" i="1"/>
  <c r="AL70" i="1" s="1"/>
  <c r="AM70" i="1" s="1"/>
  <c r="K71" i="1"/>
  <c r="AJ71" i="1" s="1"/>
  <c r="AK71" i="1" s="1"/>
  <c r="L71" i="1"/>
  <c r="AL71" i="1" s="1"/>
  <c r="AM71" i="1" s="1"/>
  <c r="K72" i="1"/>
  <c r="AJ72" i="1" s="1"/>
  <c r="L72" i="1"/>
  <c r="AL72" i="1" s="1"/>
  <c r="AM72" i="1" s="1"/>
  <c r="K73" i="1"/>
  <c r="AJ73" i="1" s="1"/>
  <c r="AK73" i="1" s="1"/>
  <c r="L73" i="1"/>
  <c r="AL73" i="1" s="1"/>
  <c r="AM73" i="1" s="1"/>
  <c r="K74" i="1"/>
  <c r="AJ74" i="1" s="1"/>
  <c r="AK74" i="1" s="1"/>
  <c r="L74" i="1"/>
  <c r="AL74" i="1" s="1"/>
  <c r="AM74" i="1" s="1"/>
  <c r="K75" i="1"/>
  <c r="AJ75" i="1" s="1"/>
  <c r="AK75" i="1" s="1"/>
  <c r="L75" i="1"/>
  <c r="AL75" i="1" s="1"/>
  <c r="AM75" i="1" s="1"/>
  <c r="K76" i="1"/>
  <c r="AJ76" i="1" s="1"/>
  <c r="AK76" i="1" s="1"/>
  <c r="L76" i="1"/>
  <c r="AL76" i="1" s="1"/>
  <c r="AM76" i="1" s="1"/>
  <c r="K77" i="1"/>
  <c r="AJ77" i="1" s="1"/>
  <c r="AK77" i="1" s="1"/>
  <c r="L77" i="1"/>
  <c r="AL77" i="1" s="1"/>
  <c r="K78" i="1"/>
  <c r="AJ78" i="1" s="1"/>
  <c r="L78" i="1"/>
  <c r="AL78" i="1" s="1"/>
  <c r="AM78" i="1" s="1"/>
  <c r="K79" i="1"/>
  <c r="AJ79" i="1" s="1"/>
  <c r="AK79" i="1" s="1"/>
  <c r="L79" i="1"/>
  <c r="AL79" i="1" s="1"/>
  <c r="AM79" i="1" s="1"/>
  <c r="K80" i="1"/>
  <c r="AJ80" i="1" s="1"/>
  <c r="AK80" i="1" s="1"/>
  <c r="L80" i="1"/>
  <c r="AL80" i="1" s="1"/>
  <c r="AM80" i="1" s="1"/>
  <c r="K81" i="1"/>
  <c r="AJ81" i="1" s="1"/>
  <c r="AK81" i="1" s="1"/>
  <c r="L81" i="1"/>
  <c r="AL81" i="1" s="1"/>
  <c r="AM81" i="1" s="1"/>
  <c r="K82" i="1"/>
  <c r="AJ82" i="1" s="1"/>
  <c r="AK82" i="1" s="1"/>
  <c r="L82" i="1"/>
  <c r="AL82" i="1" s="1"/>
  <c r="AM82" i="1" s="1"/>
  <c r="K83" i="1"/>
  <c r="AJ83" i="1" s="1"/>
  <c r="AK83" i="1" s="1"/>
  <c r="L83" i="1"/>
  <c r="AL83" i="1" s="1"/>
  <c r="AM83" i="1" s="1"/>
  <c r="K84" i="1"/>
  <c r="AJ84" i="1" s="1"/>
  <c r="AK84" i="1" s="1"/>
  <c r="L84" i="1"/>
  <c r="AL84" i="1" s="1"/>
  <c r="AM84" i="1" s="1"/>
  <c r="K85" i="1"/>
  <c r="AJ85" i="1" s="1"/>
  <c r="AK85" i="1" s="1"/>
  <c r="L85" i="1"/>
  <c r="AL85" i="1" s="1"/>
  <c r="AM85" i="1" s="1"/>
  <c r="K86" i="1"/>
  <c r="AJ86" i="1" s="1"/>
  <c r="L86" i="1"/>
  <c r="AL86" i="1" s="1"/>
  <c r="AM86" i="1" s="1"/>
  <c r="K87" i="1"/>
  <c r="AJ87" i="1" s="1"/>
  <c r="AK87" i="1" s="1"/>
  <c r="L87" i="1"/>
  <c r="AL87" i="1" s="1"/>
  <c r="AM87" i="1" s="1"/>
  <c r="K88" i="1"/>
  <c r="AJ88" i="1" s="1"/>
  <c r="AK88" i="1" s="1"/>
  <c r="L88" i="1"/>
  <c r="AL88" i="1" s="1"/>
  <c r="AM88" i="1" s="1"/>
  <c r="K89" i="1"/>
  <c r="AJ89" i="1" s="1"/>
  <c r="AK89" i="1" s="1"/>
  <c r="L89" i="1"/>
  <c r="AL89" i="1" s="1"/>
  <c r="AM89" i="1" s="1"/>
  <c r="K90" i="1"/>
  <c r="AJ90" i="1" s="1"/>
  <c r="AK90" i="1" s="1"/>
  <c r="L90" i="1"/>
  <c r="AL90" i="1" s="1"/>
  <c r="AM90" i="1" s="1"/>
  <c r="K91" i="1"/>
  <c r="AJ91" i="1" s="1"/>
  <c r="AK91" i="1" s="1"/>
  <c r="L91" i="1"/>
  <c r="AL91" i="1" s="1"/>
  <c r="AM91" i="1" s="1"/>
  <c r="K92" i="1"/>
  <c r="AJ92" i="1" s="1"/>
  <c r="AK92" i="1" s="1"/>
  <c r="L92" i="1"/>
  <c r="AL92" i="1" s="1"/>
  <c r="AM92" i="1" s="1"/>
  <c r="K93" i="1"/>
  <c r="AJ93" i="1" s="1"/>
  <c r="AK93" i="1" s="1"/>
  <c r="L93" i="1"/>
  <c r="AL93" i="1" s="1"/>
  <c r="AM93" i="1" s="1"/>
  <c r="K94" i="1"/>
  <c r="AJ94" i="1" s="1"/>
  <c r="L94" i="1"/>
  <c r="AL94" i="1" s="1"/>
  <c r="AM94" i="1" s="1"/>
  <c r="K95" i="1"/>
  <c r="AJ95" i="1" s="1"/>
  <c r="AK95" i="1" s="1"/>
  <c r="L95" i="1"/>
  <c r="AL95" i="1" s="1"/>
  <c r="AM95" i="1" s="1"/>
  <c r="K96" i="1"/>
  <c r="AJ96" i="1" s="1"/>
  <c r="L96" i="1"/>
  <c r="AL96" i="1" s="1"/>
  <c r="AM96" i="1" s="1"/>
  <c r="K97" i="1"/>
  <c r="AJ97" i="1" s="1"/>
  <c r="AK97" i="1" s="1"/>
  <c r="L97" i="1"/>
  <c r="AL97" i="1" s="1"/>
  <c r="AM97" i="1" s="1"/>
  <c r="K98" i="1"/>
  <c r="AJ98" i="1" s="1"/>
  <c r="AK98" i="1" s="1"/>
  <c r="L98" i="1"/>
  <c r="AL98" i="1" s="1"/>
  <c r="AM98" i="1" s="1"/>
  <c r="K99" i="1"/>
  <c r="AJ99" i="1" s="1"/>
  <c r="AK99" i="1" s="1"/>
  <c r="L99" i="1"/>
  <c r="AL99" i="1" s="1"/>
  <c r="AM99" i="1" s="1"/>
  <c r="K100" i="1"/>
  <c r="AJ100" i="1" s="1"/>
  <c r="AK100" i="1" s="1"/>
  <c r="L100" i="1"/>
  <c r="AL100" i="1" s="1"/>
  <c r="AM100" i="1" s="1"/>
  <c r="K101" i="1"/>
  <c r="AJ101" i="1" s="1"/>
  <c r="AK101" i="1" s="1"/>
  <c r="L101" i="1"/>
  <c r="AL101" i="1" s="1"/>
  <c r="AM101" i="1" s="1"/>
  <c r="K102" i="1"/>
  <c r="AJ102" i="1" s="1"/>
  <c r="AK102" i="1" s="1"/>
  <c r="L102" i="1"/>
  <c r="AL102" i="1" s="1"/>
  <c r="AM102" i="1" s="1"/>
  <c r="K103" i="1"/>
  <c r="AJ103" i="1" s="1"/>
  <c r="AK103" i="1" s="1"/>
  <c r="L103" i="1"/>
  <c r="AL103" i="1" s="1"/>
  <c r="AM103" i="1" s="1"/>
  <c r="K104" i="1"/>
  <c r="AJ104" i="1" s="1"/>
  <c r="L104" i="1"/>
  <c r="AL104" i="1" s="1"/>
  <c r="AM104" i="1" s="1"/>
  <c r="K105" i="1"/>
  <c r="AJ105" i="1" s="1"/>
  <c r="AK105" i="1" s="1"/>
  <c r="L105" i="1"/>
  <c r="AL105" i="1" s="1"/>
  <c r="AM105" i="1" s="1"/>
  <c r="K106" i="1"/>
  <c r="AJ106" i="1" s="1"/>
  <c r="AK106" i="1" s="1"/>
  <c r="L106" i="1"/>
  <c r="AL106" i="1" s="1"/>
  <c r="AM106" i="1" s="1"/>
  <c r="K107" i="1"/>
  <c r="AJ107" i="1" s="1"/>
  <c r="AK107" i="1" s="1"/>
  <c r="L107" i="1"/>
  <c r="AL107" i="1" s="1"/>
  <c r="AM107" i="1" s="1"/>
  <c r="K108" i="1"/>
  <c r="AJ108" i="1" s="1"/>
  <c r="AK108" i="1" s="1"/>
  <c r="L108" i="1"/>
  <c r="AL108" i="1" s="1"/>
  <c r="AM108" i="1" s="1"/>
  <c r="K109" i="1"/>
  <c r="AJ109" i="1" s="1"/>
  <c r="AK109" i="1" s="1"/>
  <c r="L109" i="1"/>
  <c r="AL109" i="1" s="1"/>
  <c r="AM109" i="1" s="1"/>
  <c r="K110" i="1"/>
  <c r="AJ110" i="1" s="1"/>
  <c r="L110" i="1"/>
  <c r="AL110" i="1" s="1"/>
  <c r="AM110" i="1" s="1"/>
  <c r="AT49" i="1" l="1"/>
  <c r="AW49" i="1" s="1"/>
  <c r="AU48" i="1"/>
  <c r="BA48" i="1" s="1"/>
  <c r="AZ54" i="1"/>
  <c r="AK54" i="1"/>
  <c r="AW81" i="1"/>
  <c r="AT57" i="1"/>
  <c r="AZ57" i="1" s="1"/>
  <c r="AN34" i="1"/>
  <c r="AO34" i="1" s="1"/>
  <c r="AM34" i="1"/>
  <c r="AU56" i="1"/>
  <c r="AZ78" i="1"/>
  <c r="AK78" i="1"/>
  <c r="AZ22" i="1"/>
  <c r="AK22" i="1"/>
  <c r="AK57" i="1"/>
  <c r="AN53" i="1"/>
  <c r="AO53" i="1" s="1"/>
  <c r="AM53" i="1"/>
  <c r="AY29" i="1"/>
  <c r="AM29" i="1"/>
  <c r="AX85" i="1"/>
  <c r="AW68" i="1"/>
  <c r="AU17" i="1"/>
  <c r="BA17" i="1" s="1"/>
  <c r="AZ86" i="1"/>
  <c r="AK86" i="1"/>
  <c r="AZ62" i="1"/>
  <c r="AK62" i="1"/>
  <c r="AZ46" i="1"/>
  <c r="AK46" i="1"/>
  <c r="AZ30" i="1"/>
  <c r="AK30" i="1"/>
  <c r="AZ14" i="1"/>
  <c r="AK14" i="1"/>
  <c r="AN13" i="1"/>
  <c r="AO13" i="1" s="1"/>
  <c r="AM13" i="1"/>
  <c r="AZ96" i="1"/>
  <c r="AK96" i="1"/>
  <c r="AZ72" i="1"/>
  <c r="AK72" i="1"/>
  <c r="AZ64" i="1"/>
  <c r="AK64" i="1"/>
  <c r="AZ48" i="1"/>
  <c r="AK48" i="1"/>
  <c r="AZ40" i="1"/>
  <c r="AK40" i="1"/>
  <c r="AZ32" i="1"/>
  <c r="AK32" i="1"/>
  <c r="AZ16" i="1"/>
  <c r="AK16" i="1"/>
  <c r="AU16" i="1"/>
  <c r="AZ110" i="1"/>
  <c r="AK110" i="1"/>
  <c r="AZ94" i="1"/>
  <c r="AK94" i="1"/>
  <c r="AN77" i="1"/>
  <c r="AO77" i="1" s="1"/>
  <c r="AM77" i="1"/>
  <c r="AX53" i="1"/>
  <c r="AX21" i="1"/>
  <c r="AT25" i="1"/>
  <c r="AW25" i="1" s="1"/>
  <c r="AZ104" i="1"/>
  <c r="AK104" i="1"/>
  <c r="AT80" i="1"/>
  <c r="AW80" i="1" s="1"/>
  <c r="AU8" i="1"/>
  <c r="AU86" i="1"/>
  <c r="AU85" i="1"/>
  <c r="AZ109" i="1"/>
  <c r="AZ44" i="1"/>
  <c r="AZ12" i="1"/>
  <c r="AX105" i="1"/>
  <c r="AX73" i="1"/>
  <c r="AX17" i="1"/>
  <c r="AT108" i="1"/>
  <c r="AW108" i="1" s="1"/>
  <c r="AT69" i="1"/>
  <c r="AZ69" i="1" s="1"/>
  <c r="AU36" i="1"/>
  <c r="AY36" i="1" s="1"/>
  <c r="BA108" i="1"/>
  <c r="AZ107" i="1"/>
  <c r="AZ99" i="1"/>
  <c r="AZ91" i="1"/>
  <c r="AZ83" i="1"/>
  <c r="AZ75" i="1"/>
  <c r="AZ67" i="1"/>
  <c r="AU97" i="1"/>
  <c r="AV97" i="1" s="1"/>
  <c r="AT68" i="1"/>
  <c r="AZ68" i="1" s="1"/>
  <c r="AU54" i="1"/>
  <c r="AV54" i="1" s="1"/>
  <c r="AZ13" i="1"/>
  <c r="BA52" i="1"/>
  <c r="AT5" i="1"/>
  <c r="AZ5" i="1" s="1"/>
  <c r="AN6" i="1"/>
  <c r="AO6" i="1" s="1"/>
  <c r="AT93" i="1"/>
  <c r="AX93" i="1" s="1"/>
  <c r="AN25" i="1"/>
  <c r="AO25" i="1" s="1"/>
  <c r="AZ77" i="1"/>
  <c r="AZ45" i="1"/>
  <c r="AZ28" i="1"/>
  <c r="AU76" i="1"/>
  <c r="AV76" i="1" s="1"/>
  <c r="AT37" i="1"/>
  <c r="AX37" i="1" s="1"/>
  <c r="AU4" i="1"/>
  <c r="AZ17" i="1"/>
  <c r="AZ9" i="1"/>
  <c r="AY93" i="1"/>
  <c r="AN48" i="1"/>
  <c r="AO48" i="1" s="1"/>
  <c r="AZ84" i="1"/>
  <c r="AZ36" i="1"/>
  <c r="AZ4" i="1"/>
  <c r="BA57" i="1"/>
  <c r="BB57" i="1" s="1"/>
  <c r="AZ33" i="1"/>
  <c r="AU100" i="1"/>
  <c r="AV100" i="1" s="1"/>
  <c r="AT89" i="1"/>
  <c r="AZ89" i="1" s="1"/>
  <c r="AT81" i="1"/>
  <c r="AX81" i="1" s="1"/>
  <c r="AT60" i="1"/>
  <c r="AZ60" i="1" s="1"/>
  <c r="AT52" i="1"/>
  <c r="AZ52" i="1" s="1"/>
  <c r="AT41" i="1"/>
  <c r="AZ41" i="1" s="1"/>
  <c r="AU28" i="1"/>
  <c r="AU20" i="1"/>
  <c r="AV20" i="1" s="1"/>
  <c r="AU9" i="1"/>
  <c r="AV9" i="1" s="1"/>
  <c r="AZ105" i="1"/>
  <c r="AZ97" i="1"/>
  <c r="AZ73" i="1"/>
  <c r="AX65" i="1"/>
  <c r="AZ53" i="1"/>
  <c r="AZ21" i="1"/>
  <c r="AX59" i="1"/>
  <c r="AX51" i="1"/>
  <c r="AX43" i="1"/>
  <c r="AX35" i="1"/>
  <c r="AX27" i="1"/>
  <c r="AX19" i="1"/>
  <c r="AX11" i="1"/>
  <c r="AX3" i="1"/>
  <c r="AU88" i="1"/>
  <c r="BA88" i="1" s="1"/>
  <c r="AU40" i="1"/>
  <c r="AV40" i="1" s="1"/>
  <c r="AZ92" i="1"/>
  <c r="AU105" i="1"/>
  <c r="AV105" i="1" s="1"/>
  <c r="AU65" i="1"/>
  <c r="AU24" i="1"/>
  <c r="AV24" i="1" s="1"/>
  <c r="AU92" i="1"/>
  <c r="AV92" i="1" s="1"/>
  <c r="AU84" i="1"/>
  <c r="AV84" i="1" s="1"/>
  <c r="AU73" i="1"/>
  <c r="AY73" i="1" s="1"/>
  <c r="AU53" i="1"/>
  <c r="AV53" i="1" s="1"/>
  <c r="AU44" i="1"/>
  <c r="AV44" i="1" s="1"/>
  <c r="AU33" i="1"/>
  <c r="AU22" i="1"/>
  <c r="AV22" i="1" s="1"/>
  <c r="AZ76" i="1"/>
  <c r="AZ20" i="1"/>
  <c r="AU66" i="1"/>
  <c r="AN102" i="1"/>
  <c r="AO102" i="1" s="1"/>
  <c r="AN90" i="1"/>
  <c r="AO90" i="1" s="1"/>
  <c r="AN86" i="1"/>
  <c r="AO86" i="1" s="1"/>
  <c r="AN66" i="1"/>
  <c r="AO66" i="1" s="1"/>
  <c r="AN50" i="1"/>
  <c r="AO50" i="1" s="1"/>
  <c r="AU104" i="1"/>
  <c r="AV104" i="1" s="1"/>
  <c r="AT61" i="1"/>
  <c r="AZ61" i="1" s="1"/>
  <c r="AU21" i="1"/>
  <c r="AV21" i="1" s="1"/>
  <c r="AU12" i="1"/>
  <c r="AV12" i="1" s="1"/>
  <c r="BA25" i="1"/>
  <c r="AZ100" i="1"/>
  <c r="AZ98" i="1"/>
  <c r="AZ66" i="1"/>
  <c r="AZ34" i="1"/>
  <c r="AT101" i="1"/>
  <c r="AZ101" i="1" s="1"/>
  <c r="AU72" i="1"/>
  <c r="AV72" i="1" s="1"/>
  <c r="AT29" i="1"/>
  <c r="AX29" i="1" s="1"/>
  <c r="AN96" i="1"/>
  <c r="AO96" i="1" s="1"/>
  <c r="AN88" i="1"/>
  <c r="AO88" i="1" s="1"/>
  <c r="AN72" i="1"/>
  <c r="AO72" i="1" s="1"/>
  <c r="AN64" i="1"/>
  <c r="AO64" i="1" s="1"/>
  <c r="AN56" i="1"/>
  <c r="AO56" i="1" s="1"/>
  <c r="AN40" i="1"/>
  <c r="AO40" i="1" s="1"/>
  <c r="AN24" i="1"/>
  <c r="AO24" i="1" s="1"/>
  <c r="AN8" i="1"/>
  <c r="AO8" i="1" s="1"/>
  <c r="AZ24" i="1"/>
  <c r="AX24" i="1"/>
  <c r="AN107" i="1"/>
  <c r="AO107" i="1" s="1"/>
  <c r="AN99" i="1"/>
  <c r="AO99" i="1" s="1"/>
  <c r="AN91" i="1"/>
  <c r="AO91" i="1" s="1"/>
  <c r="AN83" i="1"/>
  <c r="AO83" i="1" s="1"/>
  <c r="AN71" i="1"/>
  <c r="AO71" i="1" s="1"/>
  <c r="AN105" i="1"/>
  <c r="AO105" i="1" s="1"/>
  <c r="AN97" i="1"/>
  <c r="AO97" i="1" s="1"/>
  <c r="BA89" i="1"/>
  <c r="BB89" i="1" s="1"/>
  <c r="AN89" i="1"/>
  <c r="AO89" i="1" s="1"/>
  <c r="BA81" i="1"/>
  <c r="AN81" i="1"/>
  <c r="AO81" i="1" s="1"/>
  <c r="AN73" i="1"/>
  <c r="AO73" i="1" s="1"/>
  <c r="AN65" i="1"/>
  <c r="AO65" i="1" s="1"/>
  <c r="AN95" i="1"/>
  <c r="AO95" i="1" s="1"/>
  <c r="AN75" i="1"/>
  <c r="AO75" i="1" s="1"/>
  <c r="BA80" i="1"/>
  <c r="AN80" i="1"/>
  <c r="AO80" i="1" s="1"/>
  <c r="AZ56" i="1"/>
  <c r="AX56" i="1"/>
  <c r="AZ8" i="1"/>
  <c r="AX8" i="1"/>
  <c r="AN103" i="1"/>
  <c r="AO103" i="1" s="1"/>
  <c r="AN87" i="1"/>
  <c r="AO87" i="1" s="1"/>
  <c r="AN67" i="1"/>
  <c r="AO67" i="1" s="1"/>
  <c r="AN104" i="1"/>
  <c r="AO104" i="1" s="1"/>
  <c r="AN108" i="1"/>
  <c r="AO108" i="1" s="1"/>
  <c r="AN79" i="1"/>
  <c r="AO79" i="1" s="1"/>
  <c r="AN59" i="1"/>
  <c r="AO59" i="1" s="1"/>
  <c r="AN23" i="1"/>
  <c r="AO23" i="1" s="1"/>
  <c r="AN7" i="1"/>
  <c r="AO7" i="1" s="1"/>
  <c r="AN16" i="1"/>
  <c r="AO16" i="1" s="1"/>
  <c r="AX48" i="1"/>
  <c r="AN110" i="1"/>
  <c r="AO110" i="1" s="1"/>
  <c r="AN70" i="1"/>
  <c r="AO70" i="1" s="1"/>
  <c r="AN101" i="1"/>
  <c r="AO101" i="1" s="1"/>
  <c r="BA101" i="1"/>
  <c r="BB101" i="1" s="1"/>
  <c r="AN69" i="1"/>
  <c r="AO69" i="1" s="1"/>
  <c r="BA69" i="1"/>
  <c r="BB69" i="1" s="1"/>
  <c r="AN100" i="1"/>
  <c r="AO100" i="1" s="1"/>
  <c r="BA68" i="1"/>
  <c r="AN68" i="1"/>
  <c r="AO68" i="1" s="1"/>
  <c r="AX84" i="1"/>
  <c r="AN60" i="1"/>
  <c r="AO60" i="1" s="1"/>
  <c r="BA60" i="1"/>
  <c r="AN52" i="1"/>
  <c r="AO52" i="1" s="1"/>
  <c r="AY52" i="1"/>
  <c r="AN36" i="1"/>
  <c r="AO36" i="1" s="1"/>
  <c r="AN28" i="1"/>
  <c r="AO28" i="1" s="1"/>
  <c r="AN20" i="1"/>
  <c r="AO20" i="1" s="1"/>
  <c r="AN12" i="1"/>
  <c r="AO12" i="1" s="1"/>
  <c r="AN4" i="1"/>
  <c r="AO4" i="1" s="1"/>
  <c r="AN57" i="1"/>
  <c r="AO57" i="1" s="1"/>
  <c r="AN39" i="1"/>
  <c r="AO39" i="1" s="1"/>
  <c r="AX107" i="1"/>
  <c r="AX99" i="1"/>
  <c r="AX91" i="1"/>
  <c r="AX83" i="1"/>
  <c r="AX75" i="1"/>
  <c r="AX67" i="1"/>
  <c r="AX28" i="1"/>
  <c r="AX20" i="1"/>
  <c r="AX9" i="1"/>
  <c r="AY68" i="1"/>
  <c r="AX33" i="1"/>
  <c r="AN51" i="1"/>
  <c r="AO51" i="1" s="1"/>
  <c r="AN19" i="1"/>
  <c r="AO19" i="1" s="1"/>
  <c r="AN3" i="1"/>
  <c r="AO3" i="1" s="1"/>
  <c r="AN35" i="1"/>
  <c r="AO35" i="1" s="1"/>
  <c r="AX40" i="1"/>
  <c r="AN74" i="1"/>
  <c r="AO74" i="1" s="1"/>
  <c r="AN92" i="1"/>
  <c r="AO92" i="1" s="1"/>
  <c r="AN26" i="1"/>
  <c r="AO26" i="1" s="1"/>
  <c r="AX92" i="1"/>
  <c r="AZ49" i="1"/>
  <c r="AX97" i="1"/>
  <c r="AZ65" i="1"/>
  <c r="AN55" i="1"/>
  <c r="AO55" i="1" s="1"/>
  <c r="AN43" i="1"/>
  <c r="AO43" i="1" s="1"/>
  <c r="AN27" i="1"/>
  <c r="AO27" i="1" s="1"/>
  <c r="AN11" i="1"/>
  <c r="AO11" i="1" s="1"/>
  <c r="AZ88" i="1"/>
  <c r="AX88" i="1"/>
  <c r="AN32" i="1"/>
  <c r="AO32" i="1" s="1"/>
  <c r="AX104" i="1"/>
  <c r="AN78" i="1"/>
  <c r="AO78" i="1" s="1"/>
  <c r="BA93" i="1"/>
  <c r="AN93" i="1"/>
  <c r="AO93" i="1" s="1"/>
  <c r="AN84" i="1"/>
  <c r="AO84" i="1" s="1"/>
  <c r="AN45" i="1"/>
  <c r="AO45" i="1" s="1"/>
  <c r="AN37" i="1"/>
  <c r="AO37" i="1" s="1"/>
  <c r="BA37" i="1"/>
  <c r="BA29" i="1"/>
  <c r="AN29" i="1"/>
  <c r="AO29" i="1" s="1"/>
  <c r="AN21" i="1"/>
  <c r="AO21" i="1" s="1"/>
  <c r="AN5" i="1"/>
  <c r="AO5" i="1" s="1"/>
  <c r="BA5" i="1"/>
  <c r="AN62" i="1"/>
  <c r="AO62" i="1" s="1"/>
  <c r="AN44" i="1"/>
  <c r="AO44" i="1" s="1"/>
  <c r="AX109" i="1"/>
  <c r="AY101" i="1"/>
  <c r="AX77" i="1"/>
  <c r="AY69" i="1"/>
  <c r="AY61" i="1"/>
  <c r="AX45" i="1"/>
  <c r="AY37" i="1"/>
  <c r="AX13" i="1"/>
  <c r="AY5" i="1"/>
  <c r="AY60" i="1"/>
  <c r="AX12" i="1"/>
  <c r="AN47" i="1"/>
  <c r="AO47" i="1" s="1"/>
  <c r="AN31" i="1"/>
  <c r="AO31" i="1" s="1"/>
  <c r="AN15" i="1"/>
  <c r="AO15" i="1" s="1"/>
  <c r="AX76" i="1"/>
  <c r="AN106" i="1"/>
  <c r="AO106" i="1" s="1"/>
  <c r="AN94" i="1"/>
  <c r="AO94" i="1" s="1"/>
  <c r="AN82" i="1"/>
  <c r="AO82" i="1" s="1"/>
  <c r="AN109" i="1"/>
  <c r="AO109" i="1" s="1"/>
  <c r="AN85" i="1"/>
  <c r="AO85" i="1" s="1"/>
  <c r="AX16" i="1"/>
  <c r="AN76" i="1"/>
  <c r="AO76" i="1" s="1"/>
  <c r="AN63" i="1"/>
  <c r="AO63" i="1" s="1"/>
  <c r="BA61" i="1"/>
  <c r="AN61" i="1"/>
  <c r="AO61" i="1" s="1"/>
  <c r="BA49" i="1"/>
  <c r="AN49" i="1"/>
  <c r="AO49" i="1" s="1"/>
  <c r="AN41" i="1"/>
  <c r="AO41" i="1" s="1"/>
  <c r="BA41" i="1"/>
  <c r="AN33" i="1"/>
  <c r="AO33" i="1" s="1"/>
  <c r="AN17" i="1"/>
  <c r="AO17" i="1" s="1"/>
  <c r="AN9" i="1"/>
  <c r="AO9" i="1" s="1"/>
  <c r="AZ85" i="1"/>
  <c r="AN98" i="1"/>
  <c r="AO98" i="1" s="1"/>
  <c r="AX72" i="1"/>
  <c r="AY41" i="1"/>
  <c r="AX110" i="1"/>
  <c r="AT102" i="1"/>
  <c r="AX102" i="1" s="1"/>
  <c r="AU102" i="1"/>
  <c r="AX94" i="1"/>
  <c r="AX86" i="1"/>
  <c r="AX78" i="1"/>
  <c r="AT70" i="1"/>
  <c r="AX70" i="1" s="1"/>
  <c r="AU70" i="1"/>
  <c r="AX62" i="1"/>
  <c r="AX54" i="1"/>
  <c r="AX46" i="1"/>
  <c r="AT38" i="1"/>
  <c r="AX38" i="1" s="1"/>
  <c r="AU38" i="1"/>
  <c r="AX30" i="1"/>
  <c r="AX22" i="1"/>
  <c r="AX14" i="1"/>
  <c r="AT6" i="1"/>
  <c r="AX6" i="1" s="1"/>
  <c r="AU6" i="1"/>
  <c r="AV6" i="1" s="1"/>
  <c r="AU94" i="1"/>
  <c r="AV94" i="1" s="1"/>
  <c r="AU78" i="1"/>
  <c r="AV78" i="1" s="1"/>
  <c r="AY57" i="1"/>
  <c r="AY49" i="1"/>
  <c r="AU30" i="1"/>
  <c r="AV30" i="1" s="1"/>
  <c r="AU14" i="1"/>
  <c r="AV14" i="1" s="1"/>
  <c r="AX4" i="1"/>
  <c r="AZ59" i="1"/>
  <c r="AZ51" i="1"/>
  <c r="AZ43" i="1"/>
  <c r="AZ35" i="1"/>
  <c r="AZ27" i="1"/>
  <c r="AZ19" i="1"/>
  <c r="AZ11" i="1"/>
  <c r="AZ3" i="1"/>
  <c r="AT106" i="1"/>
  <c r="AX106" i="1" s="1"/>
  <c r="AU106" i="1"/>
  <c r="AV106" i="1" s="1"/>
  <c r="AX98" i="1"/>
  <c r="AT90" i="1"/>
  <c r="AX90" i="1" s="1"/>
  <c r="AU90" i="1"/>
  <c r="AT82" i="1"/>
  <c r="AX82" i="1" s="1"/>
  <c r="AU82" i="1"/>
  <c r="AT74" i="1"/>
  <c r="AX74" i="1" s="1"/>
  <c r="AU74" i="1"/>
  <c r="AV74" i="1" s="1"/>
  <c r="AX66" i="1"/>
  <c r="AT58" i="1"/>
  <c r="AX58" i="1" s="1"/>
  <c r="AU58" i="1"/>
  <c r="AT50" i="1"/>
  <c r="AX50" i="1" s="1"/>
  <c r="AU50" i="1"/>
  <c r="AT42" i="1"/>
  <c r="AX42" i="1" s="1"/>
  <c r="AU42" i="1"/>
  <c r="AX34" i="1"/>
  <c r="AT26" i="1"/>
  <c r="AX26" i="1" s="1"/>
  <c r="AU26" i="1"/>
  <c r="AT18" i="1"/>
  <c r="AX18" i="1" s="1"/>
  <c r="AU18" i="1"/>
  <c r="AT10" i="1"/>
  <c r="AX10" i="1" s="1"/>
  <c r="AU10" i="1"/>
  <c r="AU110" i="1"/>
  <c r="AV110" i="1" s="1"/>
  <c r="AX100" i="1"/>
  <c r="AY89" i="1"/>
  <c r="AY81" i="1"/>
  <c r="AU62" i="1"/>
  <c r="AV62" i="1" s="1"/>
  <c r="AU46" i="1"/>
  <c r="AV46" i="1" s="1"/>
  <c r="AX36" i="1"/>
  <c r="AY25" i="1"/>
  <c r="AN54" i="1"/>
  <c r="AO54" i="1" s="1"/>
  <c r="AN46" i="1"/>
  <c r="AO46" i="1" s="1"/>
  <c r="AN42" i="1"/>
  <c r="AO42" i="1" s="1"/>
  <c r="AN38" i="1"/>
  <c r="AO38" i="1" s="1"/>
  <c r="AN22" i="1"/>
  <c r="AO22" i="1" s="1"/>
  <c r="AN18" i="1"/>
  <c r="AO18" i="1" s="1"/>
  <c r="AN14" i="1"/>
  <c r="AO14" i="1" s="1"/>
  <c r="AN10" i="1"/>
  <c r="AO10" i="1" s="1"/>
  <c r="AN58" i="1"/>
  <c r="AO58" i="1" s="1"/>
  <c r="AY108" i="1"/>
  <c r="AU98" i="1"/>
  <c r="AV98" i="1" s="1"/>
  <c r="AX89" i="1"/>
  <c r="AU34" i="1"/>
  <c r="AV34" i="1" s="1"/>
  <c r="AN30" i="1"/>
  <c r="AO30" i="1" s="1"/>
  <c r="AX96" i="1"/>
  <c r="AX64" i="1"/>
  <c r="AX32" i="1"/>
  <c r="AY80" i="1"/>
  <c r="AX44" i="1"/>
  <c r="AU109" i="1"/>
  <c r="AV109" i="1" s="1"/>
  <c r="AU77" i="1"/>
  <c r="AV77" i="1" s="1"/>
  <c r="AU45" i="1"/>
  <c r="AV45" i="1" s="1"/>
  <c r="AU13" i="1"/>
  <c r="AU96" i="1"/>
  <c r="AV96" i="1" s="1"/>
  <c r="AU64" i="1"/>
  <c r="AV64" i="1" s="1"/>
  <c r="AU32" i="1"/>
  <c r="AV32" i="1" s="1"/>
  <c r="AT103" i="1"/>
  <c r="AX103" i="1" s="1"/>
  <c r="AU103" i="1"/>
  <c r="AT95" i="1"/>
  <c r="AX95" i="1" s="1"/>
  <c r="AU95" i="1"/>
  <c r="AT87" i="1"/>
  <c r="AX87" i="1" s="1"/>
  <c r="AU87" i="1"/>
  <c r="AV87" i="1" s="1"/>
  <c r="AT79" i="1"/>
  <c r="AX79" i="1" s="1"/>
  <c r="AU79" i="1"/>
  <c r="AT71" i="1"/>
  <c r="AX71" i="1" s="1"/>
  <c r="AU71" i="1"/>
  <c r="AT63" i="1"/>
  <c r="AX63" i="1" s="1"/>
  <c r="AU63" i="1"/>
  <c r="AT55" i="1"/>
  <c r="AX55" i="1" s="1"/>
  <c r="AU55" i="1"/>
  <c r="AV55" i="1" s="1"/>
  <c r="AT47" i="1"/>
  <c r="AX47" i="1" s="1"/>
  <c r="AU47" i="1"/>
  <c r="AT39" i="1"/>
  <c r="AX39" i="1" s="1"/>
  <c r="AU39" i="1"/>
  <c r="AT31" i="1"/>
  <c r="AX31" i="1" s="1"/>
  <c r="AU31" i="1"/>
  <c r="AT23" i="1"/>
  <c r="AX23" i="1" s="1"/>
  <c r="AU23" i="1"/>
  <c r="AV23" i="1" s="1"/>
  <c r="AT15" i="1"/>
  <c r="AX15" i="1" s="1"/>
  <c r="AU15" i="1"/>
  <c r="AT7" i="1"/>
  <c r="AX7" i="1" s="1"/>
  <c r="AU7" i="1"/>
  <c r="AU107" i="1"/>
  <c r="AV107" i="1" s="1"/>
  <c r="AU99" i="1"/>
  <c r="AV99" i="1" s="1"/>
  <c r="AU91" i="1"/>
  <c r="AV91" i="1" s="1"/>
  <c r="AU83" i="1"/>
  <c r="AV83" i="1" s="1"/>
  <c r="AU75" i="1"/>
  <c r="AV75" i="1" s="1"/>
  <c r="AU67" i="1"/>
  <c r="AV67" i="1" s="1"/>
  <c r="AU59" i="1"/>
  <c r="AV59" i="1" s="1"/>
  <c r="AU51" i="1"/>
  <c r="AV51" i="1" s="1"/>
  <c r="AU43" i="1"/>
  <c r="AV43" i="1" s="1"/>
  <c r="AU35" i="1"/>
  <c r="AV35" i="1" s="1"/>
  <c r="AU27" i="1"/>
  <c r="AV27" i="1" s="1"/>
  <c r="AU19" i="1"/>
  <c r="AV19" i="1" s="1"/>
  <c r="AU11" i="1"/>
  <c r="AV11" i="1" s="1"/>
  <c r="AU3" i="1"/>
  <c r="AV3" i="1" s="1"/>
  <c r="AZ93" i="1" l="1"/>
  <c r="BB61" i="1"/>
  <c r="BB48" i="1"/>
  <c r="AV42" i="1"/>
  <c r="BB41" i="1"/>
  <c r="AX57" i="1"/>
  <c r="AY88" i="1"/>
  <c r="BB5" i="1"/>
  <c r="AV58" i="1"/>
  <c r="AV38" i="1"/>
  <c r="BA21" i="1"/>
  <c r="BB21" i="1" s="1"/>
  <c r="AV61" i="1"/>
  <c r="BA73" i="1"/>
  <c r="BB73" i="1" s="1"/>
  <c r="AV108" i="1"/>
  <c r="AX49" i="1"/>
  <c r="BB17" i="1"/>
  <c r="AW57" i="1"/>
  <c r="AV37" i="1"/>
  <c r="AV31" i="1"/>
  <c r="AV63" i="1"/>
  <c r="AV95" i="1"/>
  <c r="AV10" i="1"/>
  <c r="AV82" i="1"/>
  <c r="AV70" i="1"/>
  <c r="AW93" i="1"/>
  <c r="AV101" i="1"/>
  <c r="AY17" i="1"/>
  <c r="AV80" i="1"/>
  <c r="AV41" i="1"/>
  <c r="AV49" i="1"/>
  <c r="AV52" i="1"/>
  <c r="AV15" i="1"/>
  <c r="AV47" i="1"/>
  <c r="AV79" i="1"/>
  <c r="BB49" i="1"/>
  <c r="AZ108" i="1"/>
  <c r="BB108" i="1" s="1"/>
  <c r="AV93" i="1"/>
  <c r="AV57" i="1"/>
  <c r="AV18" i="1"/>
  <c r="AW90" i="1"/>
  <c r="AV90" i="1"/>
  <c r="BB52" i="1"/>
  <c r="AW17" i="1"/>
  <c r="AV17" i="1"/>
  <c r="AV29" i="1"/>
  <c r="AW65" i="1"/>
  <c r="AV65" i="1"/>
  <c r="AV26" i="1"/>
  <c r="BB60" i="1"/>
  <c r="BB88" i="1"/>
  <c r="AZ25" i="1"/>
  <c r="BB25" i="1" s="1"/>
  <c r="BA33" i="1"/>
  <c r="BB33" i="1" s="1"/>
  <c r="AV33" i="1"/>
  <c r="AV25" i="1"/>
  <c r="AW13" i="1"/>
  <c r="AV13" i="1"/>
  <c r="AW16" i="1"/>
  <c r="AV16" i="1"/>
  <c r="AW48" i="1"/>
  <c r="AV48" i="1"/>
  <c r="AW88" i="1"/>
  <c r="AV88" i="1"/>
  <c r="BB68" i="1"/>
  <c r="AW28" i="1"/>
  <c r="AV28" i="1"/>
  <c r="AW86" i="1"/>
  <c r="AV86" i="1"/>
  <c r="AV60" i="1"/>
  <c r="AV81" i="1"/>
  <c r="BA102" i="1"/>
  <c r="AV102" i="1"/>
  <c r="BB93" i="1"/>
  <c r="AW36" i="1"/>
  <c r="AV36" i="1"/>
  <c r="AW56" i="1"/>
  <c r="AV56" i="1"/>
  <c r="AV68" i="1"/>
  <c r="AW73" i="1"/>
  <c r="AV73" i="1"/>
  <c r="AW85" i="1"/>
  <c r="AV85" i="1"/>
  <c r="BA66" i="1"/>
  <c r="BB66" i="1" s="1"/>
  <c r="AV66" i="1"/>
  <c r="AW4" i="1"/>
  <c r="AV4" i="1"/>
  <c r="AV7" i="1"/>
  <c r="AV39" i="1"/>
  <c r="AV71" i="1"/>
  <c r="AV103" i="1"/>
  <c r="AX25" i="1"/>
  <c r="AV50" i="1"/>
  <c r="AY86" i="1"/>
  <c r="BA36" i="1"/>
  <c r="BB36" i="1" s="1"/>
  <c r="AY48" i="1"/>
  <c r="AW8" i="1"/>
  <c r="AV8" i="1"/>
  <c r="AV5" i="1"/>
  <c r="AV69" i="1"/>
  <c r="AV89" i="1"/>
  <c r="AX80" i="1"/>
  <c r="AW101" i="1"/>
  <c r="AY8" i="1"/>
  <c r="AX69" i="1"/>
  <c r="AZ80" i="1"/>
  <c r="BB80" i="1" s="1"/>
  <c r="AW38" i="1"/>
  <c r="AX60" i="1"/>
  <c r="AW52" i="1"/>
  <c r="AW26" i="1"/>
  <c r="AW37" i="1"/>
  <c r="AW60" i="1"/>
  <c r="AY23" i="1"/>
  <c r="AW23" i="1"/>
  <c r="AY91" i="1"/>
  <c r="AW91" i="1"/>
  <c r="AY3" i="1"/>
  <c r="AW3" i="1"/>
  <c r="AY67" i="1"/>
  <c r="AW67" i="1"/>
  <c r="AY15" i="1"/>
  <c r="AW15" i="1"/>
  <c r="AY47" i="1"/>
  <c r="AW47" i="1"/>
  <c r="AY79" i="1"/>
  <c r="AW79" i="1"/>
  <c r="AY32" i="1"/>
  <c r="AW32" i="1"/>
  <c r="AY16" i="1"/>
  <c r="AY110" i="1"/>
  <c r="AW110" i="1"/>
  <c r="AY42" i="1"/>
  <c r="AW42" i="1"/>
  <c r="AY65" i="1"/>
  <c r="BA104" i="1"/>
  <c r="BB104" i="1" s="1"/>
  <c r="AW104" i="1"/>
  <c r="AY92" i="1"/>
  <c r="AW92" i="1"/>
  <c r="BA9" i="1"/>
  <c r="BB9" i="1" s="1"/>
  <c r="AW9" i="1"/>
  <c r="AY100" i="1"/>
  <c r="AW100" i="1"/>
  <c r="BA97" i="1"/>
  <c r="BB97" i="1" s="1"/>
  <c r="AW97" i="1"/>
  <c r="AY11" i="1"/>
  <c r="AW11" i="1"/>
  <c r="AY75" i="1"/>
  <c r="AW75" i="1"/>
  <c r="AY64" i="1"/>
  <c r="AW64" i="1"/>
  <c r="AY10" i="1"/>
  <c r="AW10" i="1"/>
  <c r="AY82" i="1"/>
  <c r="AW82" i="1"/>
  <c r="AY14" i="1"/>
  <c r="AW14" i="1"/>
  <c r="AY70" i="1"/>
  <c r="AW70" i="1"/>
  <c r="BA4" i="1"/>
  <c r="BB4" i="1" s="1"/>
  <c r="BA8" i="1"/>
  <c r="BB8" i="1" s="1"/>
  <c r="AY24" i="1"/>
  <c r="AW24" i="1"/>
  <c r="AZ37" i="1"/>
  <c r="BB37" i="1" s="1"/>
  <c r="AY20" i="1"/>
  <c r="AW20" i="1"/>
  <c r="AW5" i="1"/>
  <c r="AW41" i="1"/>
  <c r="AY83" i="1"/>
  <c r="AW83" i="1"/>
  <c r="AY87" i="1"/>
  <c r="AW87" i="1"/>
  <c r="BA85" i="1"/>
  <c r="BB85" i="1" s="1"/>
  <c r="AY105" i="1"/>
  <c r="AW105" i="1"/>
  <c r="AW69" i="1"/>
  <c r="AY99" i="1"/>
  <c r="AW99" i="1"/>
  <c r="AY95" i="1"/>
  <c r="AW95" i="1"/>
  <c r="AY76" i="1"/>
  <c r="AW76" i="1"/>
  <c r="AY107" i="1"/>
  <c r="AW107" i="1"/>
  <c r="AY77" i="1"/>
  <c r="AW77" i="1"/>
  <c r="AX108" i="1"/>
  <c r="AY98" i="1"/>
  <c r="AW98" i="1"/>
  <c r="AY78" i="1"/>
  <c r="AW78" i="1"/>
  <c r="AY28" i="1"/>
  <c r="BA28" i="1"/>
  <c r="BB28" i="1" s="1"/>
  <c r="BA72" i="1"/>
  <c r="BB72" i="1" s="1"/>
  <c r="AW72" i="1"/>
  <c r="AY12" i="1"/>
  <c r="AW12" i="1"/>
  <c r="AY53" i="1"/>
  <c r="AW53" i="1"/>
  <c r="AY40" i="1"/>
  <c r="AW40" i="1"/>
  <c r="AW89" i="1"/>
  <c r="AY55" i="1"/>
  <c r="AW55" i="1"/>
  <c r="AY30" i="1"/>
  <c r="AW30" i="1"/>
  <c r="AY27" i="1"/>
  <c r="AW27" i="1"/>
  <c r="AY46" i="1"/>
  <c r="AW46" i="1"/>
  <c r="AY4" i="1"/>
  <c r="BA16" i="1"/>
  <c r="BB16" i="1" s="1"/>
  <c r="AY33" i="1"/>
  <c r="AW33" i="1"/>
  <c r="AY31" i="1"/>
  <c r="AW31" i="1"/>
  <c r="AY45" i="1"/>
  <c r="AW45" i="1"/>
  <c r="AY62" i="1"/>
  <c r="AW62" i="1"/>
  <c r="AY58" i="1"/>
  <c r="AW58" i="1"/>
  <c r="BA44" i="1"/>
  <c r="BB44" i="1" s="1"/>
  <c r="AW44" i="1"/>
  <c r="AY43" i="1"/>
  <c r="AW43" i="1"/>
  <c r="AY51" i="1"/>
  <c r="AW51" i="1"/>
  <c r="AY7" i="1"/>
  <c r="AW7" i="1"/>
  <c r="AY39" i="1"/>
  <c r="AW39" i="1"/>
  <c r="AY71" i="1"/>
  <c r="AW71" i="1"/>
  <c r="AY103" i="1"/>
  <c r="AW103" i="1"/>
  <c r="AY109" i="1"/>
  <c r="AW109" i="1"/>
  <c r="AY106" i="1"/>
  <c r="AW106" i="1"/>
  <c r="AY94" i="1"/>
  <c r="AW94" i="1"/>
  <c r="AY102" i="1"/>
  <c r="AW102" i="1"/>
  <c r="AX41" i="1"/>
  <c r="BA86" i="1"/>
  <c r="BB86" i="1" s="1"/>
  <c r="BA56" i="1"/>
  <c r="BB56" i="1" s="1"/>
  <c r="AY21" i="1"/>
  <c r="AW21" i="1"/>
  <c r="AY66" i="1"/>
  <c r="AW66" i="1"/>
  <c r="BA54" i="1"/>
  <c r="BB54" i="1" s="1"/>
  <c r="AW54" i="1"/>
  <c r="AW29" i="1"/>
  <c r="AY19" i="1"/>
  <c r="AW19" i="1"/>
  <c r="AY96" i="1"/>
  <c r="AW96" i="1"/>
  <c r="AY50" i="1"/>
  <c r="AW50" i="1"/>
  <c r="AY22" i="1"/>
  <c r="AW22" i="1"/>
  <c r="AY34" i="1"/>
  <c r="AW34" i="1"/>
  <c r="AY18" i="1"/>
  <c r="AW18" i="1"/>
  <c r="AY35" i="1"/>
  <c r="AW35" i="1"/>
  <c r="AY63" i="1"/>
  <c r="AW63" i="1"/>
  <c r="AY59" i="1"/>
  <c r="AW59" i="1"/>
  <c r="AX5" i="1"/>
  <c r="AY74" i="1"/>
  <c r="AW74" i="1"/>
  <c r="AY6" i="1"/>
  <c r="AW6" i="1"/>
  <c r="BA76" i="1"/>
  <c r="BB76" i="1" s="1"/>
  <c r="AY56" i="1"/>
  <c r="BA65" i="1"/>
  <c r="BB65" i="1" s="1"/>
  <c r="AY85" i="1"/>
  <c r="AY84" i="1"/>
  <c r="AW84" i="1"/>
  <c r="AW61" i="1"/>
  <c r="BA18" i="1"/>
  <c r="AY54" i="1"/>
  <c r="BA20" i="1"/>
  <c r="BB20" i="1" s="1"/>
  <c r="AZ29" i="1"/>
  <c r="BB29" i="1" s="1"/>
  <c r="AY44" i="1"/>
  <c r="AY9" i="1"/>
  <c r="BA15" i="1"/>
  <c r="BA100" i="1"/>
  <c r="BB100" i="1" s="1"/>
  <c r="BA105" i="1"/>
  <c r="BB105" i="1" s="1"/>
  <c r="AX68" i="1"/>
  <c r="AY72" i="1"/>
  <c r="BA50" i="1"/>
  <c r="BB50" i="1" s="1"/>
  <c r="BA11" i="1"/>
  <c r="BB11" i="1" s="1"/>
  <c r="AY97" i="1"/>
  <c r="BA24" i="1"/>
  <c r="BB24" i="1" s="1"/>
  <c r="AZ81" i="1"/>
  <c r="BB81" i="1" s="1"/>
  <c r="AZ39" i="1"/>
  <c r="BA82" i="1"/>
  <c r="BA12" i="1"/>
  <c r="BB12" i="1" s="1"/>
  <c r="BA40" i="1"/>
  <c r="BB40" i="1" s="1"/>
  <c r="AZ90" i="1"/>
  <c r="BA51" i="1"/>
  <c r="BB51" i="1" s="1"/>
  <c r="AY104" i="1"/>
  <c r="AX52" i="1"/>
  <c r="AX101" i="1"/>
  <c r="BA53" i="1"/>
  <c r="BB53" i="1" s="1"/>
  <c r="BA39" i="1"/>
  <c r="AZ7" i="1"/>
  <c r="BA27" i="1"/>
  <c r="BB27" i="1" s="1"/>
  <c r="BA62" i="1"/>
  <c r="BB62" i="1" s="1"/>
  <c r="AX61" i="1"/>
  <c r="BA30" i="1"/>
  <c r="BB30" i="1" s="1"/>
  <c r="BA94" i="1"/>
  <c r="BB94" i="1" s="1"/>
  <c r="BA84" i="1"/>
  <c r="BB84" i="1" s="1"/>
  <c r="AZ103" i="1"/>
  <c r="AZ95" i="1"/>
  <c r="BA103" i="1"/>
  <c r="BA75" i="1"/>
  <c r="BB75" i="1" s="1"/>
  <c r="BA71" i="1"/>
  <c r="BA107" i="1"/>
  <c r="BB107" i="1" s="1"/>
  <c r="AZ18" i="1"/>
  <c r="BA92" i="1"/>
  <c r="BB92" i="1" s="1"/>
  <c r="BA34" i="1"/>
  <c r="BB34" i="1" s="1"/>
  <c r="BA43" i="1"/>
  <c r="BB43" i="1" s="1"/>
  <c r="BA74" i="1"/>
  <c r="BA22" i="1"/>
  <c r="BB22" i="1" s="1"/>
  <c r="AY13" i="1"/>
  <c r="BA13" i="1"/>
  <c r="BB13" i="1" s="1"/>
  <c r="AZ87" i="1"/>
  <c r="AZ102" i="1"/>
  <c r="BA110" i="1"/>
  <c r="BB110" i="1" s="1"/>
  <c r="BA79" i="1"/>
  <c r="BA87" i="1"/>
  <c r="AZ31" i="1"/>
  <c r="AZ63" i="1"/>
  <c r="AZ82" i="1"/>
  <c r="BA77" i="1"/>
  <c r="BB77" i="1" s="1"/>
  <c r="BA45" i="1"/>
  <c r="BB45" i="1" s="1"/>
  <c r="AZ106" i="1"/>
  <c r="AZ79" i="1"/>
  <c r="BA58" i="1"/>
  <c r="BA7" i="1"/>
  <c r="BA99" i="1"/>
  <c r="BB99" i="1" s="1"/>
  <c r="BA3" i="1"/>
  <c r="BB3" i="1" s="1"/>
  <c r="BA6" i="1"/>
  <c r="BA78" i="1"/>
  <c r="BB78" i="1" s="1"/>
  <c r="BA19" i="1"/>
  <c r="BB19" i="1" s="1"/>
  <c r="BA95" i="1"/>
  <c r="BB95" i="1" s="1"/>
  <c r="BA10" i="1"/>
  <c r="AY90" i="1"/>
  <c r="BA90" i="1"/>
  <c r="AZ15" i="1"/>
  <c r="AZ47" i="1"/>
  <c r="AZ10" i="1"/>
  <c r="AZ50" i="1"/>
  <c r="BA46" i="1"/>
  <c r="BB46" i="1" s="1"/>
  <c r="BA83" i="1"/>
  <c r="BB83" i="1" s="1"/>
  <c r="BA31" i="1"/>
  <c r="BB31" i="1" s="1"/>
  <c r="BA32" i="1"/>
  <c r="BB32" i="1" s="1"/>
  <c r="AZ6" i="1"/>
  <c r="BA109" i="1"/>
  <c r="BB109" i="1" s="1"/>
  <c r="BA106" i="1"/>
  <c r="BA47" i="1"/>
  <c r="AZ42" i="1"/>
  <c r="BA98" i="1"/>
  <c r="BB98" i="1" s="1"/>
  <c r="BA55" i="1"/>
  <c r="AZ58" i="1"/>
  <c r="BA35" i="1"/>
  <c r="BB35" i="1" s="1"/>
  <c r="AZ26" i="1"/>
  <c r="BA70" i="1"/>
  <c r="BA59" i="1"/>
  <c r="BB59" i="1" s="1"/>
  <c r="BA67" i="1"/>
  <c r="BB67" i="1" s="1"/>
  <c r="BA23" i="1"/>
  <c r="BA14" i="1"/>
  <c r="BB14" i="1" s="1"/>
  <c r="BA42" i="1"/>
  <c r="AY26" i="1"/>
  <c r="BA26" i="1"/>
  <c r="BB26" i="1" s="1"/>
  <c r="AZ23" i="1"/>
  <c r="AZ55" i="1"/>
  <c r="AY38" i="1"/>
  <c r="BA38" i="1"/>
  <c r="BA63" i="1"/>
  <c r="AZ70" i="1"/>
  <c r="AZ74" i="1"/>
  <c r="AZ71" i="1"/>
  <c r="AZ38" i="1"/>
  <c r="BA91" i="1"/>
  <c r="BB91" i="1" s="1"/>
  <c r="BA64" i="1"/>
  <c r="BB64" i="1" s="1"/>
  <c r="BA96" i="1"/>
  <c r="BB96" i="1" s="1"/>
  <c r="BB90" i="1" l="1"/>
  <c r="BB47" i="1"/>
  <c r="BB39" i="1"/>
  <c r="BB63" i="1"/>
  <c r="BB82" i="1"/>
  <c r="BB6" i="1"/>
  <c r="BB42" i="1"/>
  <c r="BB71" i="1"/>
  <c r="BB15" i="1"/>
  <c r="BB55" i="1"/>
  <c r="BB7" i="1"/>
  <c r="BB38" i="1"/>
  <c r="BB23" i="1"/>
  <c r="BB10" i="1"/>
  <c r="BB87" i="1"/>
  <c r="BB74" i="1"/>
  <c r="BB103" i="1"/>
  <c r="BB79" i="1"/>
  <c r="BB106" i="1"/>
  <c r="BB58" i="1"/>
  <c r="BB70" i="1"/>
  <c r="BB18" i="1"/>
  <c r="BB102" i="1"/>
  <c r="L2" i="1"/>
  <c r="K2" i="1"/>
  <c r="AI2" i="1" l="1"/>
  <c r="AL2" i="1" s="1"/>
  <c r="AM2" i="1" s="1"/>
  <c r="AH2" i="1" l="1"/>
  <c r="AJ2" i="1" s="1"/>
  <c r="AK2" i="1" s="1"/>
  <c r="AN2" i="1" l="1"/>
  <c r="AO2" i="1" s="1"/>
  <c r="AS2" i="1"/>
  <c r="AT2" i="1" l="1"/>
  <c r="AU2" i="1"/>
  <c r="AW2" i="1" l="1"/>
  <c r="AV2" i="1"/>
  <c r="AY2" i="1"/>
  <c r="BA2" i="1"/>
  <c r="AX2" i="1"/>
  <c r="AZ2" i="1"/>
  <c r="BB2" i="1" l="1"/>
</calcChain>
</file>

<file path=xl/sharedStrings.xml><?xml version="1.0" encoding="utf-8"?>
<sst xmlns="http://schemas.openxmlformats.org/spreadsheetml/2006/main" count="343" uniqueCount="231">
  <si>
    <t>北海道</t>
    <rPh sb="0" eb="3">
      <t>ホッカイドウ</t>
    </rPh>
    <phoneticPr fontId="1"/>
  </si>
  <si>
    <t>ﾃｼｵｶﾞﾜ</t>
    <phoneticPr fontId="2"/>
  </si>
  <si>
    <t>ｼｮｺﾂｶﾞﾜ</t>
    <phoneticPr fontId="2"/>
  </si>
  <si>
    <t>ﾕｳﾍﾞﾂｶﾞﾜ</t>
    <phoneticPr fontId="2"/>
  </si>
  <si>
    <t>ﾄｺﾛｶﾞﾜ</t>
    <phoneticPr fontId="2"/>
  </si>
  <si>
    <t>ｱﾊﾞｼﾘｶﾞﾜ</t>
    <phoneticPr fontId="2"/>
  </si>
  <si>
    <t>ﾙﾓｲｶﾞﾜ</t>
    <phoneticPr fontId="2"/>
  </si>
  <si>
    <t>ｲｼｶﾘｶﾞﾜ</t>
    <phoneticPr fontId="2"/>
  </si>
  <si>
    <t>ｼﾘﾍﾞﾂｶﾞﾜ</t>
    <phoneticPr fontId="2"/>
  </si>
  <si>
    <t>ﾘﾍﾞﾂｶﾞﾜ</t>
    <phoneticPr fontId="2"/>
  </si>
  <si>
    <t>ﾑｶﾜ</t>
    <phoneticPr fontId="2"/>
  </si>
  <si>
    <t>ｻﾙｶﾞﾜ</t>
    <phoneticPr fontId="2"/>
  </si>
  <si>
    <t>ｸｼﾛｶﾞﾜ</t>
    <phoneticPr fontId="2"/>
  </si>
  <si>
    <t>ﾄｶﾁｶﾞﾜ</t>
    <phoneticPr fontId="2"/>
  </si>
  <si>
    <t>東北</t>
    <rPh sb="0" eb="2">
      <t>トウホク</t>
    </rPh>
    <phoneticPr fontId="1"/>
  </si>
  <si>
    <t>ｲﾜｷｶﾞﾜ</t>
    <phoneticPr fontId="2"/>
  </si>
  <si>
    <t>ﾀｶｾｶﾞﾜ</t>
    <phoneticPr fontId="2"/>
  </si>
  <si>
    <t>ﾏﾍﾞﾁｶﾞﾜ</t>
    <phoneticPr fontId="2"/>
  </si>
  <si>
    <t>ｷﾀｶﾐｶﾞﾜ</t>
    <phoneticPr fontId="2"/>
  </si>
  <si>
    <t>ﾅﾙｾｶﾞﾜ</t>
    <phoneticPr fontId="2"/>
  </si>
  <si>
    <t>ﾅﾄﾘｶﾞﾜ</t>
    <phoneticPr fontId="2"/>
  </si>
  <si>
    <t>ｱﾌﾞｸﾏｶﾞﾜ</t>
    <phoneticPr fontId="2"/>
  </si>
  <si>
    <t>ﾖﾈｼﾛｶﾞﾜ</t>
    <phoneticPr fontId="2"/>
  </si>
  <si>
    <t>ｵﾓﾉｶﾞﾜ</t>
    <phoneticPr fontId="2"/>
  </si>
  <si>
    <t>ｺﾖｼｶﾞﾜ</t>
    <phoneticPr fontId="2"/>
  </si>
  <si>
    <t>ﾓｶﾞﾐｶﾞﾜ</t>
    <phoneticPr fontId="2"/>
  </si>
  <si>
    <t>ｱｶｶﾞﾜ</t>
    <phoneticPr fontId="2"/>
  </si>
  <si>
    <t>関東</t>
    <rPh sb="0" eb="2">
      <t>カントウ</t>
    </rPh>
    <phoneticPr fontId="1"/>
  </si>
  <si>
    <t>ｸｼﾞｶﾞﾜ</t>
    <phoneticPr fontId="2"/>
  </si>
  <si>
    <t>ﾅｶｶﾞﾜ</t>
    <phoneticPr fontId="2"/>
  </si>
  <si>
    <t>ﾄﾈｶﾞﾜ</t>
    <phoneticPr fontId="2"/>
  </si>
  <si>
    <t>ｱﾗｶﾜ</t>
    <phoneticPr fontId="2"/>
  </si>
  <si>
    <t>ﾀﾏｶﾞﾜ</t>
    <phoneticPr fontId="2"/>
  </si>
  <si>
    <t>ﾂﾙﾐｶﾞﾜ</t>
    <phoneticPr fontId="2"/>
  </si>
  <si>
    <t>ｻｶﾞﾐｶﾞﾜ</t>
    <phoneticPr fontId="2"/>
  </si>
  <si>
    <t>ﾌｼﾞｶﾞﾜ</t>
    <phoneticPr fontId="2"/>
  </si>
  <si>
    <t>北陸</t>
    <rPh sb="0" eb="2">
      <t>ホクリク</t>
    </rPh>
    <phoneticPr fontId="1"/>
  </si>
  <si>
    <t>ｱｶﾞﾉｶﾞﾜ</t>
    <phoneticPr fontId="2"/>
  </si>
  <si>
    <t>ｼﾅﾉｶﾞﾜ</t>
    <phoneticPr fontId="2"/>
  </si>
  <si>
    <t>ｾｷｶﾜ</t>
    <phoneticPr fontId="2"/>
  </si>
  <si>
    <t>ﾋﾒｶﾜ</t>
    <phoneticPr fontId="2"/>
  </si>
  <si>
    <t>ｸﾛﾍﾞｶﾞﾜ</t>
    <phoneticPr fontId="2"/>
  </si>
  <si>
    <t>ｼﾞｮｳｶﾞﾝｼﾞ</t>
    <phoneticPr fontId="2"/>
  </si>
  <si>
    <t>ｼﾞﾝﾂｳｶﾞﾜ</t>
    <phoneticPr fontId="2"/>
  </si>
  <si>
    <t>ｼｮｳｶﾞﾜ</t>
    <phoneticPr fontId="2"/>
  </si>
  <si>
    <t>ｵﾔﾍﾞｶﾞﾜ</t>
    <phoneticPr fontId="2"/>
  </si>
  <si>
    <t>ﾃﾄﾞﾘｶﾞﾜ</t>
    <phoneticPr fontId="2"/>
  </si>
  <si>
    <t>ｶｹﾊｼｶﾞﾜ</t>
    <phoneticPr fontId="2"/>
  </si>
  <si>
    <t>中部</t>
    <rPh sb="0" eb="2">
      <t>チュウブ</t>
    </rPh>
    <phoneticPr fontId="1"/>
  </si>
  <si>
    <t>ｶﾉｶﾞﾜ</t>
    <phoneticPr fontId="2"/>
  </si>
  <si>
    <t>ｱﾍﾞｶﾞﾜ</t>
    <phoneticPr fontId="2"/>
  </si>
  <si>
    <t>ｵｵｲｶﾞﾜ</t>
    <phoneticPr fontId="2"/>
  </si>
  <si>
    <t>ｷｸｶﾞﾜ</t>
    <phoneticPr fontId="2"/>
  </si>
  <si>
    <t>ﾃﾝﾘｭｳｶﾞﾜ</t>
    <phoneticPr fontId="2"/>
  </si>
  <si>
    <t>ﾄﾖｶﾞﾜ</t>
    <phoneticPr fontId="2"/>
  </si>
  <si>
    <t>ﾔﾊｷﾞｶﾞﾜ</t>
    <phoneticPr fontId="2"/>
  </si>
  <si>
    <t>ｼｮｳﾅｲｶﾞﾜ</t>
    <phoneticPr fontId="2"/>
  </si>
  <si>
    <t>ｷｿｶﾞﾜ</t>
    <phoneticPr fontId="2"/>
  </si>
  <si>
    <t>ﾅｶﾞﾗｶﾞﾜ</t>
    <phoneticPr fontId="2"/>
  </si>
  <si>
    <t>ｽｽﾞｶｶﾞﾜ</t>
    <phoneticPr fontId="2"/>
  </si>
  <si>
    <t>ｸﾓｽﾞｶﾞﾜ</t>
    <phoneticPr fontId="2"/>
  </si>
  <si>
    <t>ｸｼﾀﾞｶﾞﾜ</t>
    <phoneticPr fontId="2"/>
  </si>
  <si>
    <t>ﾐﾔｶﾞﾜ</t>
    <phoneticPr fontId="2"/>
  </si>
  <si>
    <t>近畿</t>
    <rPh sb="0" eb="2">
      <t>キンキ</t>
    </rPh>
    <phoneticPr fontId="1"/>
  </si>
  <si>
    <t>ﾕﾗｶﾞﾜ</t>
    <phoneticPr fontId="2"/>
  </si>
  <si>
    <t>ﾖﾄﾞｶﾞﾜ</t>
    <phoneticPr fontId="2"/>
  </si>
  <si>
    <t>ﾔﾏﾄｶﾞﾜ</t>
    <phoneticPr fontId="2"/>
  </si>
  <si>
    <t>ﾏﾙﾔﾏｶﾞﾜ</t>
    <phoneticPr fontId="2"/>
  </si>
  <si>
    <t>ｶｺｶﾞﾜ</t>
    <phoneticPr fontId="2"/>
  </si>
  <si>
    <t>ｲﾎﾞｶﾞﾜ</t>
    <phoneticPr fontId="2"/>
  </si>
  <si>
    <t>ｷﾉｶﾜ</t>
    <phoneticPr fontId="2"/>
  </si>
  <si>
    <t>ｸﾏﾉｶﾞﾜ</t>
    <phoneticPr fontId="2"/>
  </si>
  <si>
    <t>ｸｽﾞﾘｭｳｶﾞﾜ</t>
    <phoneticPr fontId="2"/>
  </si>
  <si>
    <t>ｷﾀｶﾞﾜ</t>
    <phoneticPr fontId="2"/>
  </si>
  <si>
    <t>中国</t>
    <rPh sb="0" eb="2">
      <t>チュウゴク</t>
    </rPh>
    <phoneticPr fontId="1"/>
  </si>
  <si>
    <t>ｾﾝﾀﾞｲｶﾞﾜ</t>
    <phoneticPr fontId="2"/>
  </si>
  <si>
    <t>ﾃﾝｼﾞﾝｶﾞﾜ</t>
    <phoneticPr fontId="2"/>
  </si>
  <si>
    <t>ﾋﾉｶﾞﾜ</t>
    <phoneticPr fontId="2"/>
  </si>
  <si>
    <t>ﾋｲｶﾜ</t>
    <phoneticPr fontId="2"/>
  </si>
  <si>
    <t>ｺﾞｳｶﾞﾜ</t>
    <phoneticPr fontId="2"/>
  </si>
  <si>
    <t>ﾀｶﾂｶﾞﾜ</t>
    <phoneticPr fontId="2"/>
  </si>
  <si>
    <t>ﾖｼｲｶﾞﾜ</t>
    <phoneticPr fontId="2"/>
  </si>
  <si>
    <t>ｱｻﾋｶﾞﾜ</t>
    <phoneticPr fontId="2"/>
  </si>
  <si>
    <t>ﾀｶﾊｼｶﾞﾜ</t>
    <phoneticPr fontId="2"/>
  </si>
  <si>
    <t>ｱｼﾀﾞｶﾞﾜ</t>
    <phoneticPr fontId="2"/>
  </si>
  <si>
    <t>ｵｵﾀｶﾞﾜ</t>
    <phoneticPr fontId="2"/>
  </si>
  <si>
    <t>ｺｾｶﾞﾜ</t>
    <phoneticPr fontId="2"/>
  </si>
  <si>
    <t>ｻﾊﾞｶﾞﾜ</t>
    <phoneticPr fontId="2"/>
  </si>
  <si>
    <t>四国</t>
    <rPh sb="0" eb="2">
      <t>シコク</t>
    </rPh>
    <phoneticPr fontId="1"/>
  </si>
  <si>
    <t>ﾖｼﾉｶﾞﾜ</t>
    <phoneticPr fontId="2"/>
  </si>
  <si>
    <t>ﾅｶｶﾞﾜ</t>
    <phoneticPr fontId="2"/>
  </si>
  <si>
    <t>ﾄﾞｷｶﾞﾜ</t>
    <phoneticPr fontId="2"/>
  </si>
  <si>
    <t>ｼｹﾞﾉﾌﾞｶﾞﾜ</t>
    <phoneticPr fontId="2"/>
  </si>
  <si>
    <t>ﾋｼﾞｶﾜ</t>
    <phoneticPr fontId="2"/>
  </si>
  <si>
    <t>ﾓﾉﾍﾞｶﾞﾜ</t>
    <phoneticPr fontId="2"/>
  </si>
  <si>
    <t>ﾆﾖﾄﾞｶﾞﾜ</t>
    <phoneticPr fontId="2"/>
  </si>
  <si>
    <t>ｼﾏﾝﾄｶﾞﾜ</t>
    <phoneticPr fontId="2"/>
  </si>
  <si>
    <t>九州</t>
    <rPh sb="0" eb="2">
      <t>キュウシュウ</t>
    </rPh>
    <phoneticPr fontId="1"/>
  </si>
  <si>
    <t>ｵﾝｶﾞｶﾞﾜ</t>
    <phoneticPr fontId="2"/>
  </si>
  <si>
    <t>ﾔﾏｸﾆｶﾞﾜ</t>
    <phoneticPr fontId="2"/>
  </si>
  <si>
    <t>ﾁｸｺﾞｶﾞﾜ</t>
    <phoneticPr fontId="2"/>
  </si>
  <si>
    <t>ﾔﾍﾞｶﾞﾜ</t>
    <phoneticPr fontId="2"/>
  </si>
  <si>
    <t>ﾏﾂｳﾗｶﾞﾜ</t>
    <phoneticPr fontId="2"/>
  </si>
  <si>
    <t>ﾛｯｶｸｶﾞﾜ</t>
    <phoneticPr fontId="2"/>
  </si>
  <si>
    <t>ｶｾｶﾞﾜ</t>
    <phoneticPr fontId="2"/>
  </si>
  <si>
    <t>ｷｸﾁｶﾞﾜ</t>
    <phoneticPr fontId="2"/>
  </si>
  <si>
    <t>ｼﾗｶﾜ</t>
    <phoneticPr fontId="2"/>
  </si>
  <si>
    <t>ﾐﾄﾞﾘｶﾜ</t>
    <phoneticPr fontId="2"/>
  </si>
  <si>
    <t>ｸﾏｶﾞﾜ</t>
    <phoneticPr fontId="2"/>
  </si>
  <si>
    <t>ｵｵｲﾀｶﾞﾜ</t>
    <phoneticPr fontId="2"/>
  </si>
  <si>
    <t>ｵｵﾉｶﾞﾜ</t>
    <phoneticPr fontId="2"/>
  </si>
  <si>
    <t>ﾊﾞﾝｼﾞｮｳｶﾞﾜ</t>
    <phoneticPr fontId="2"/>
  </si>
  <si>
    <t>ｺﾞｶｾｶﾞﾜ</t>
    <phoneticPr fontId="2"/>
  </si>
  <si>
    <t>ｵﾏﾙｶﾞﾜ</t>
    <phoneticPr fontId="2"/>
  </si>
  <si>
    <t>ｵｵﾖﾄﾞｶﾞﾜ</t>
    <phoneticPr fontId="2"/>
  </si>
  <si>
    <t>ｾﾝﾀﾞｲｶﾞﾜ</t>
    <phoneticPr fontId="2"/>
  </si>
  <si>
    <t>ｷﾓﾂｷｶﾞﾜ</t>
    <phoneticPr fontId="2"/>
  </si>
  <si>
    <t>地方</t>
    <rPh sb="0" eb="2">
      <t>チホウ</t>
    </rPh>
    <phoneticPr fontId="1"/>
  </si>
  <si>
    <t>河川コード</t>
    <rPh sb="0" eb="2">
      <t>カセン</t>
    </rPh>
    <phoneticPr fontId="1"/>
  </si>
  <si>
    <t>河川名</t>
    <rPh sb="0" eb="2">
      <t>カセン</t>
    </rPh>
    <rPh sb="2" eb="3">
      <t>メイ</t>
    </rPh>
    <phoneticPr fontId="1"/>
  </si>
  <si>
    <t>データの出典</t>
    <rPh sb="4" eb="6">
      <t>シュッテン</t>
    </rPh>
    <phoneticPr fontId="1"/>
  </si>
  <si>
    <t>国土数値情報流域・非集水域メッシュ</t>
    <rPh sb="0" eb="2">
      <t>コクド</t>
    </rPh>
    <rPh sb="2" eb="4">
      <t>スウチ</t>
    </rPh>
    <rPh sb="4" eb="6">
      <t>ジョウホウ</t>
    </rPh>
    <rPh sb="6" eb="8">
      <t>リュウイキ</t>
    </rPh>
    <rPh sb="9" eb="10">
      <t>ヒ</t>
    </rPh>
    <rPh sb="10" eb="11">
      <t>シュウ</t>
    </rPh>
    <rPh sb="11" eb="13">
      <t>スイイキ</t>
    </rPh>
    <phoneticPr fontId="1"/>
  </si>
  <si>
    <t>面積</t>
    <rPh sb="0" eb="2">
      <t>メンセキ</t>
    </rPh>
    <phoneticPr fontId="1"/>
  </si>
  <si>
    <t>km2</t>
    <phoneticPr fontId="1"/>
  </si>
  <si>
    <t>人口</t>
    <rPh sb="0" eb="2">
      <t>ジンコウ</t>
    </rPh>
    <phoneticPr fontId="1"/>
  </si>
  <si>
    <t>人</t>
    <rPh sb="0" eb="1">
      <t>ニン</t>
    </rPh>
    <phoneticPr fontId="1"/>
  </si>
  <si>
    <t>面積</t>
    <phoneticPr fontId="1"/>
  </si>
  <si>
    <t>人口2005</t>
    <rPh sb="0" eb="2">
      <t>ジンコウ</t>
    </rPh>
    <phoneticPr fontId="2"/>
  </si>
  <si>
    <t>データの単位・説明</t>
    <rPh sb="4" eb="6">
      <t>タンイ</t>
    </rPh>
    <rPh sb="7" eb="9">
      <t>セツメイ</t>
    </rPh>
    <phoneticPr fontId="1"/>
  </si>
  <si>
    <t>メッシュの合算</t>
    <rPh sb="5" eb="7">
      <t>ガッサン</t>
    </rPh>
    <phoneticPr fontId="1"/>
  </si>
  <si>
    <t>m3</t>
    <phoneticPr fontId="1"/>
  </si>
  <si>
    <t>事業所総数</t>
    <rPh sb="0" eb="3">
      <t>ジギョウショ</t>
    </rPh>
    <rPh sb="3" eb="5">
      <t>ソウスウ</t>
    </rPh>
    <phoneticPr fontId="1"/>
  </si>
  <si>
    <t>国勢調査地域メッシュ統計（2005年）</t>
    <rPh sb="0" eb="2">
      <t>コクセイ</t>
    </rPh>
    <rPh sb="2" eb="4">
      <t>チョウサ</t>
    </rPh>
    <rPh sb="4" eb="6">
      <t>チイキ</t>
    </rPh>
    <rPh sb="10" eb="12">
      <t>トウケイ</t>
    </rPh>
    <rPh sb="17" eb="18">
      <t>ネン</t>
    </rPh>
    <phoneticPr fontId="1"/>
  </si>
  <si>
    <t>事業所・企業統計調査地域メッシュ統計（2001年）</t>
    <rPh sb="0" eb="3">
      <t>ジギョウショ</t>
    </rPh>
    <rPh sb="4" eb="6">
      <t>キギョウ</t>
    </rPh>
    <rPh sb="6" eb="8">
      <t>トウケイ</t>
    </rPh>
    <rPh sb="8" eb="10">
      <t>チョウサ</t>
    </rPh>
    <rPh sb="10" eb="12">
      <t>チイキ</t>
    </rPh>
    <rPh sb="16" eb="18">
      <t>トウケイ</t>
    </rPh>
    <rPh sb="23" eb="24">
      <t>ネン</t>
    </rPh>
    <phoneticPr fontId="1"/>
  </si>
  <si>
    <t>上水需要</t>
    <rPh sb="0" eb="2">
      <t>ジョウスイ</t>
    </rPh>
    <rPh sb="2" eb="4">
      <t>ジュヨウ</t>
    </rPh>
    <phoneticPr fontId="1"/>
  </si>
  <si>
    <t>水田面積</t>
    <rPh sb="0" eb="2">
      <t>スイデン</t>
    </rPh>
    <rPh sb="2" eb="4">
      <t>メンセキ</t>
    </rPh>
    <phoneticPr fontId="1"/>
  </si>
  <si>
    <t>畑地面積</t>
    <rPh sb="0" eb="2">
      <t>ハタチ</t>
    </rPh>
    <rPh sb="2" eb="4">
      <t>メンセキ</t>
    </rPh>
    <phoneticPr fontId="1"/>
  </si>
  <si>
    <t>m2</t>
    <phoneticPr fontId="1"/>
  </si>
  <si>
    <t>農水原単位</t>
    <rPh sb="0" eb="2">
      <t>ノウスイ</t>
    </rPh>
    <rPh sb="2" eb="5">
      <t>ゲンタンイ</t>
    </rPh>
    <phoneticPr fontId="1"/>
  </si>
  <si>
    <t>農水需要</t>
    <rPh sb="0" eb="2">
      <t>ノウスイ</t>
    </rPh>
    <rPh sb="2" eb="4">
      <t>ジュヨウ</t>
    </rPh>
    <phoneticPr fontId="1"/>
  </si>
  <si>
    <t>水田面積＊農水原単位（田）＋畑地面積＊農水原単位（畑）</t>
    <rPh sb="0" eb="2">
      <t>スイデン</t>
    </rPh>
    <rPh sb="2" eb="4">
      <t>メンセキ</t>
    </rPh>
    <rPh sb="5" eb="7">
      <t>ノウスイ</t>
    </rPh>
    <rPh sb="7" eb="10">
      <t>ゲンタンイ</t>
    </rPh>
    <rPh sb="11" eb="12">
      <t>タ</t>
    </rPh>
    <rPh sb="14" eb="16">
      <t>ハタチ</t>
    </rPh>
    <rPh sb="16" eb="18">
      <t>メンセキ</t>
    </rPh>
    <rPh sb="19" eb="21">
      <t>ノウスイ</t>
    </rPh>
    <rPh sb="21" eb="24">
      <t>ゲンタンイ</t>
    </rPh>
    <rPh sb="25" eb="26">
      <t>ハタケ</t>
    </rPh>
    <phoneticPr fontId="1"/>
  </si>
  <si>
    <t>蒸発散量</t>
    <rPh sb="0" eb="3">
      <t>ジョウハッサン</t>
    </rPh>
    <rPh sb="3" eb="4">
      <t>リョウ</t>
    </rPh>
    <phoneticPr fontId="1"/>
  </si>
  <si>
    <t>水資源賦存量</t>
    <rPh sb="0" eb="3">
      <t>ミズシゲン</t>
    </rPh>
    <rPh sb="3" eb="5">
      <t>フゾン</t>
    </rPh>
    <rPh sb="5" eb="6">
      <t>リョウ</t>
    </rPh>
    <phoneticPr fontId="1"/>
  </si>
  <si>
    <t>工水使用総需要</t>
    <rPh sb="0" eb="1">
      <t>コウ</t>
    </rPh>
    <rPh sb="1" eb="2">
      <t>スイ</t>
    </rPh>
    <rPh sb="2" eb="4">
      <t>シヨウ</t>
    </rPh>
    <rPh sb="4" eb="5">
      <t>ソウ</t>
    </rPh>
    <rPh sb="5" eb="7">
      <t>ジュヨウ</t>
    </rPh>
    <phoneticPr fontId="1"/>
  </si>
  <si>
    <t>工水補給総需要</t>
    <rPh sb="0" eb="1">
      <t>コウ</t>
    </rPh>
    <rPh sb="1" eb="2">
      <t>スイ</t>
    </rPh>
    <rPh sb="2" eb="4">
      <t>ホキュウ</t>
    </rPh>
    <rPh sb="4" eb="5">
      <t>ソウ</t>
    </rPh>
    <rPh sb="5" eb="7">
      <t>ジュヨウ</t>
    </rPh>
    <phoneticPr fontId="1"/>
  </si>
  <si>
    <t>水田面積1987</t>
    <rPh sb="0" eb="2">
      <t>スイデン</t>
    </rPh>
    <rPh sb="2" eb="4">
      <t>メンセキ</t>
    </rPh>
    <phoneticPr fontId="1"/>
  </si>
  <si>
    <t>畑地面積1987</t>
    <rPh sb="0" eb="2">
      <t>ハタチ</t>
    </rPh>
    <rPh sb="2" eb="4">
      <t>メンセキ</t>
    </rPh>
    <phoneticPr fontId="1"/>
  </si>
  <si>
    <t>国土数値情報土地利用３次メッシュ（1987年）</t>
    <rPh sb="0" eb="2">
      <t>コクド</t>
    </rPh>
    <rPh sb="2" eb="4">
      <t>スウチ</t>
    </rPh>
    <rPh sb="4" eb="6">
      <t>ジョウホウ</t>
    </rPh>
    <rPh sb="6" eb="8">
      <t>トチ</t>
    </rPh>
    <rPh sb="8" eb="10">
      <t>リヨウ</t>
    </rPh>
    <rPh sb="11" eb="12">
      <t>ジ</t>
    </rPh>
    <rPh sb="21" eb="22">
      <t>ネン</t>
    </rPh>
    <phoneticPr fontId="1"/>
  </si>
  <si>
    <t>水田面積2006</t>
    <rPh sb="0" eb="2">
      <t>スイデン</t>
    </rPh>
    <rPh sb="2" eb="4">
      <t>メンセキ</t>
    </rPh>
    <phoneticPr fontId="1"/>
  </si>
  <si>
    <t>畑地面積2006</t>
    <rPh sb="0" eb="2">
      <t>ハタチ</t>
    </rPh>
    <rPh sb="2" eb="4">
      <t>メンセキ</t>
    </rPh>
    <phoneticPr fontId="1"/>
  </si>
  <si>
    <t>国土数値情報土地利用３次メッシュ（2006年）</t>
    <rPh sb="0" eb="2">
      <t>コクド</t>
    </rPh>
    <rPh sb="2" eb="4">
      <t>スウチ</t>
    </rPh>
    <rPh sb="4" eb="6">
      <t>ジョウホウ</t>
    </rPh>
    <rPh sb="6" eb="8">
      <t>トチ</t>
    </rPh>
    <rPh sb="8" eb="10">
      <t>リヨウ</t>
    </rPh>
    <rPh sb="11" eb="12">
      <t>ジ</t>
    </rPh>
    <rPh sb="21" eb="22">
      <t>ネン</t>
    </rPh>
    <phoneticPr fontId="1"/>
  </si>
  <si>
    <t>人口1985</t>
    <rPh sb="0" eb="2">
      <t>ジンコウ</t>
    </rPh>
    <phoneticPr fontId="1"/>
  </si>
  <si>
    <t>国土数値情報気候値メッシュ（1987年）</t>
    <rPh sb="0" eb="2">
      <t>コクド</t>
    </rPh>
    <rPh sb="2" eb="4">
      <t>スウチ</t>
    </rPh>
    <rPh sb="4" eb="6">
      <t>ジョウホウ</t>
    </rPh>
    <rPh sb="6" eb="8">
      <t>キコウ</t>
    </rPh>
    <rPh sb="8" eb="9">
      <t>チ</t>
    </rPh>
    <rPh sb="18" eb="19">
      <t>ネン</t>
    </rPh>
    <phoneticPr fontId="1"/>
  </si>
  <si>
    <t>総水需要</t>
    <rPh sb="0" eb="1">
      <t>ソウ</t>
    </rPh>
    <rPh sb="1" eb="2">
      <t>ミズ</t>
    </rPh>
    <rPh sb="2" eb="4">
      <t>ジュヨウ</t>
    </rPh>
    <phoneticPr fontId="1"/>
  </si>
  <si>
    <t>総水需要変化</t>
    <rPh sb="0" eb="1">
      <t>ソウ</t>
    </rPh>
    <rPh sb="1" eb="2">
      <t>ミズ</t>
    </rPh>
    <rPh sb="2" eb="4">
      <t>ジュヨウ</t>
    </rPh>
    <rPh sb="4" eb="6">
      <t>ヘンカ</t>
    </rPh>
    <phoneticPr fontId="1"/>
  </si>
  <si>
    <t>国勢調査地域メッシュ統計（1985年）</t>
    <rPh sb="0" eb="2">
      <t>コクセイ</t>
    </rPh>
    <rPh sb="2" eb="4">
      <t>チョウサ</t>
    </rPh>
    <rPh sb="4" eb="6">
      <t>チイキ</t>
    </rPh>
    <rPh sb="10" eb="12">
      <t>トウケイ</t>
    </rPh>
    <rPh sb="17" eb="18">
      <t>ネン</t>
    </rPh>
    <phoneticPr fontId="1"/>
  </si>
  <si>
    <t>m3</t>
    <phoneticPr fontId="1"/>
  </si>
  <si>
    <t>1km2当たり年平均蒸発散量（609,000m3）＊流域面積</t>
    <rPh sb="4" eb="5">
      <t>ア</t>
    </rPh>
    <rPh sb="7" eb="8">
      <t>ネン</t>
    </rPh>
    <rPh sb="8" eb="10">
      <t>ヘイキン</t>
    </rPh>
    <rPh sb="10" eb="13">
      <t>ジョウハッサン</t>
    </rPh>
    <rPh sb="13" eb="14">
      <t>リョウ</t>
    </rPh>
    <rPh sb="26" eb="28">
      <t>リュウイキ</t>
    </rPh>
    <rPh sb="28" eb="30">
      <t>メンセキ</t>
    </rPh>
    <phoneticPr fontId="1"/>
  </si>
  <si>
    <t>人口＊１人当たり年間上水使用量（有効水量ベース）（＃１）</t>
    <rPh sb="0" eb="2">
      <t>ジンコウ</t>
    </rPh>
    <rPh sb="4" eb="5">
      <t>ニン</t>
    </rPh>
    <rPh sb="5" eb="6">
      <t>ア</t>
    </rPh>
    <rPh sb="8" eb="10">
      <t>ネンカン</t>
    </rPh>
    <rPh sb="10" eb="12">
      <t>ジョウスイ</t>
    </rPh>
    <rPh sb="12" eb="15">
      <t>シヨウリョウ</t>
    </rPh>
    <phoneticPr fontId="1"/>
  </si>
  <si>
    <t>＃１</t>
    <phoneticPr fontId="1"/>
  </si>
  <si>
    <t>m3</t>
    <phoneticPr fontId="1"/>
  </si>
  <si>
    <t>1985年度</t>
    <rPh sb="4" eb="5">
      <t>ネン</t>
    </rPh>
    <rPh sb="5" eb="6">
      <t>ド</t>
    </rPh>
    <phoneticPr fontId="1"/>
  </si>
  <si>
    <t>2005年度</t>
    <rPh sb="4" eb="5">
      <t>ネン</t>
    </rPh>
    <rPh sb="5" eb="6">
      <t>ド</t>
    </rPh>
    <phoneticPr fontId="1"/>
  </si>
  <si>
    <t>m3</t>
    <phoneticPr fontId="1"/>
  </si>
  <si>
    <t>上水需要2005</t>
    <rPh sb="0" eb="2">
      <t>ジョウスイ</t>
    </rPh>
    <rPh sb="2" eb="4">
      <t>ジュヨウ</t>
    </rPh>
    <phoneticPr fontId="1"/>
  </si>
  <si>
    <t>工業統計表「用地・用水編」（2001年）</t>
    <rPh sb="0" eb="2">
      <t>コウギョウ</t>
    </rPh>
    <rPh sb="2" eb="5">
      <t>トウケイヒョウ</t>
    </rPh>
    <rPh sb="6" eb="8">
      <t>ヨウチ</t>
    </rPh>
    <rPh sb="9" eb="11">
      <t>ヨウスイ</t>
    </rPh>
    <rPh sb="11" eb="12">
      <t>ヘン</t>
    </rPh>
    <rPh sb="18" eb="19">
      <t>ネン</t>
    </rPh>
    <phoneticPr fontId="1"/>
  </si>
  <si>
    <t>農水原単位（田）2006</t>
    <rPh sb="0" eb="2">
      <t>ノウスイ</t>
    </rPh>
    <rPh sb="2" eb="5">
      <t>ゲンタンイ</t>
    </rPh>
    <rPh sb="6" eb="7">
      <t>タ</t>
    </rPh>
    <phoneticPr fontId="1"/>
  </si>
  <si>
    <t>農水原単位（畑）2006</t>
    <rPh sb="0" eb="2">
      <t>ノウスイ</t>
    </rPh>
    <rPh sb="2" eb="5">
      <t>ゲンタンイ</t>
    </rPh>
    <rPh sb="6" eb="7">
      <t>ハタケ</t>
    </rPh>
    <phoneticPr fontId="1"/>
  </si>
  <si>
    <t>上水需要1985</t>
    <rPh sb="0" eb="2">
      <t>ジョウスイ</t>
    </rPh>
    <rPh sb="2" eb="4">
      <t>ジュヨウ</t>
    </rPh>
    <phoneticPr fontId="1"/>
  </si>
  <si>
    <t>農水需要2006</t>
    <rPh sb="0" eb="2">
      <t>ノウスイ</t>
    </rPh>
    <rPh sb="2" eb="4">
      <t>ジュヨウ</t>
    </rPh>
    <phoneticPr fontId="1"/>
  </si>
  <si>
    <t>農水需要1987</t>
    <rPh sb="0" eb="2">
      <t>ノウスイ</t>
    </rPh>
    <rPh sb="2" eb="4">
      <t>ジュヨウ</t>
    </rPh>
    <phoneticPr fontId="1"/>
  </si>
  <si>
    <t>農水原単位（田）1987</t>
    <rPh sb="0" eb="2">
      <t>ノウスイ</t>
    </rPh>
    <rPh sb="2" eb="5">
      <t>ゲンタンイ</t>
    </rPh>
    <rPh sb="6" eb="7">
      <t>タ</t>
    </rPh>
    <phoneticPr fontId="1"/>
  </si>
  <si>
    <t>農水原単位（畑）1987</t>
    <rPh sb="0" eb="2">
      <t>ノウスイ</t>
    </rPh>
    <rPh sb="2" eb="5">
      <t>ゲンタンイ</t>
    </rPh>
    <rPh sb="6" eb="7">
      <t>ハタケ</t>
    </rPh>
    <phoneticPr fontId="1"/>
  </si>
  <si>
    <t>水資源賦存量1987</t>
    <rPh sb="0" eb="3">
      <t>ミズシゲン</t>
    </rPh>
    <rPh sb="3" eb="5">
      <t>フゾン</t>
    </rPh>
    <rPh sb="5" eb="6">
      <t>リョウ</t>
    </rPh>
    <phoneticPr fontId="1"/>
  </si>
  <si>
    <t>水資源賦存量2010</t>
    <rPh sb="0" eb="3">
      <t>ミズシゲン</t>
    </rPh>
    <rPh sb="3" eb="5">
      <t>フゾン</t>
    </rPh>
    <rPh sb="5" eb="6">
      <t>リョウ</t>
    </rPh>
    <phoneticPr fontId="1"/>
  </si>
  <si>
    <t>賦存量－総需要1980s</t>
    <rPh sb="0" eb="2">
      <t>フゾン</t>
    </rPh>
    <rPh sb="2" eb="3">
      <t>リョウ</t>
    </rPh>
    <rPh sb="4" eb="7">
      <t>ソウジュヨウ</t>
    </rPh>
    <phoneticPr fontId="1"/>
  </si>
  <si>
    <t>賦存量－総需要2000s</t>
    <rPh sb="0" eb="2">
      <t>フゾン</t>
    </rPh>
    <rPh sb="2" eb="3">
      <t>リョウ</t>
    </rPh>
    <rPh sb="4" eb="7">
      <t>ソウジュヨウ</t>
    </rPh>
    <phoneticPr fontId="1"/>
  </si>
  <si>
    <t>国土庁長官官房水資源部編『日本の水資源（平成4年版）』</t>
    <rPh sb="0" eb="2">
      <t>コクド</t>
    </rPh>
    <rPh sb="2" eb="3">
      <t>チョウ</t>
    </rPh>
    <rPh sb="3" eb="5">
      <t>チョウカン</t>
    </rPh>
    <rPh sb="5" eb="7">
      <t>カンボウ</t>
    </rPh>
    <rPh sb="7" eb="10">
      <t>ミズシゲン</t>
    </rPh>
    <rPh sb="10" eb="11">
      <t>ブ</t>
    </rPh>
    <rPh sb="11" eb="12">
      <t>ヘン</t>
    </rPh>
    <rPh sb="13" eb="15">
      <t>ニホン</t>
    </rPh>
    <rPh sb="16" eb="19">
      <t>ミズシゲン</t>
    </rPh>
    <rPh sb="20" eb="22">
      <t>ヘイセイ</t>
    </rPh>
    <rPh sb="23" eb="25">
      <t>ネンバン</t>
    </rPh>
    <phoneticPr fontId="1"/>
  </si>
  <si>
    <t>国土交通省水管理・国土保全局水資源部編『日本の水資源（平成24年版）』</t>
    <rPh sb="0" eb="2">
      <t>コクド</t>
    </rPh>
    <rPh sb="2" eb="5">
      <t>コウツウショウ</t>
    </rPh>
    <rPh sb="5" eb="6">
      <t>ミズ</t>
    </rPh>
    <rPh sb="6" eb="8">
      <t>カンリ</t>
    </rPh>
    <rPh sb="9" eb="11">
      <t>コクド</t>
    </rPh>
    <rPh sb="11" eb="13">
      <t>ホゼン</t>
    </rPh>
    <rPh sb="13" eb="14">
      <t>キョク</t>
    </rPh>
    <rPh sb="14" eb="17">
      <t>ミズシゲン</t>
    </rPh>
    <rPh sb="17" eb="18">
      <t>ブ</t>
    </rPh>
    <rPh sb="18" eb="19">
      <t>ヘン</t>
    </rPh>
    <rPh sb="20" eb="22">
      <t>ニホン</t>
    </rPh>
    <rPh sb="23" eb="26">
      <t>ミズシゲン</t>
    </rPh>
    <rPh sb="27" eb="29">
      <t>ヘイセイ</t>
    </rPh>
    <rPh sb="31" eb="33">
      <t>ネンバン</t>
    </rPh>
    <phoneticPr fontId="1"/>
  </si>
  <si>
    <t>注</t>
    <rPh sb="0" eb="1">
      <t>チュウ</t>
    </rPh>
    <phoneticPr fontId="1"/>
  </si>
  <si>
    <t>数値あやしい？</t>
    <rPh sb="0" eb="2">
      <t>スウチ</t>
    </rPh>
    <phoneticPr fontId="1"/>
  </si>
  <si>
    <t>事業所総数2001</t>
    <rPh sb="0" eb="3">
      <t>ジギョウショ</t>
    </rPh>
    <rPh sb="3" eb="5">
      <t>ソウスウ</t>
    </rPh>
    <phoneticPr fontId="1"/>
  </si>
  <si>
    <t>工水使用総需要2001</t>
    <rPh sb="0" eb="1">
      <t>コウ</t>
    </rPh>
    <rPh sb="1" eb="2">
      <t>スイ</t>
    </rPh>
    <rPh sb="2" eb="4">
      <t>シヨウ</t>
    </rPh>
    <rPh sb="4" eb="5">
      <t>ソウ</t>
    </rPh>
    <rPh sb="5" eb="7">
      <t>ジュヨウ</t>
    </rPh>
    <phoneticPr fontId="1"/>
  </si>
  <si>
    <t>工水補給総需要2001</t>
    <rPh sb="0" eb="1">
      <t>コウ</t>
    </rPh>
    <rPh sb="1" eb="2">
      <t>スイ</t>
    </rPh>
    <rPh sb="2" eb="4">
      <t>ホキュウ</t>
    </rPh>
    <rPh sb="4" eb="5">
      <t>ソウ</t>
    </rPh>
    <rPh sb="5" eb="7">
      <t>ジュヨウ</t>
    </rPh>
    <phoneticPr fontId="1"/>
  </si>
  <si>
    <t>総水需要1980s</t>
    <rPh sb="0" eb="1">
      <t>ソウ</t>
    </rPh>
    <rPh sb="1" eb="2">
      <t>ミズ</t>
    </rPh>
    <rPh sb="2" eb="4">
      <t>ジュヨウ</t>
    </rPh>
    <phoneticPr fontId="1"/>
  </si>
  <si>
    <t>総水需要2000s</t>
    <rPh sb="0" eb="1">
      <t>ソウ</t>
    </rPh>
    <rPh sb="1" eb="2">
      <t>ミズ</t>
    </rPh>
    <rPh sb="2" eb="4">
      <t>ジュヨウ</t>
    </rPh>
    <phoneticPr fontId="1"/>
  </si>
  <si>
    <t>データ不備</t>
    <rPh sb="3" eb="5">
      <t>フビ</t>
    </rPh>
    <phoneticPr fontId="1"/>
  </si>
  <si>
    <t>総水需要変化率</t>
    <rPh sb="0" eb="1">
      <t>ソウ</t>
    </rPh>
    <rPh sb="1" eb="2">
      <t>ミズ</t>
    </rPh>
    <rPh sb="2" eb="4">
      <t>ジュヨウ</t>
    </rPh>
    <rPh sb="4" eb="6">
      <t>ヘンカ</t>
    </rPh>
    <rPh sb="6" eb="7">
      <t>リツ</t>
    </rPh>
    <phoneticPr fontId="1"/>
  </si>
  <si>
    <t>事業所総数1986</t>
    <rPh sb="0" eb="3">
      <t>ジギョウショ</t>
    </rPh>
    <rPh sb="3" eb="5">
      <t>ソウスウ</t>
    </rPh>
    <phoneticPr fontId="1"/>
  </si>
  <si>
    <t>事業所総数＊工水使用原単位</t>
    <rPh sb="0" eb="3">
      <t>ジギョウショ</t>
    </rPh>
    <rPh sb="3" eb="4">
      <t>ソウ</t>
    </rPh>
    <rPh sb="4" eb="5">
      <t>スウ</t>
    </rPh>
    <rPh sb="6" eb="7">
      <t>コウ</t>
    </rPh>
    <rPh sb="7" eb="8">
      <t>スイ</t>
    </rPh>
    <rPh sb="8" eb="10">
      <t>シヨウ</t>
    </rPh>
    <rPh sb="10" eb="13">
      <t>ゲンタンイ</t>
    </rPh>
    <phoneticPr fontId="1"/>
  </si>
  <si>
    <t>事業所総数＊工水淡水補給原単位</t>
    <rPh sb="0" eb="3">
      <t>ジギョウショ</t>
    </rPh>
    <rPh sb="3" eb="4">
      <t>ソウ</t>
    </rPh>
    <rPh sb="4" eb="5">
      <t>スウ</t>
    </rPh>
    <rPh sb="6" eb="7">
      <t>コウ</t>
    </rPh>
    <rPh sb="7" eb="8">
      <t>スイ</t>
    </rPh>
    <rPh sb="8" eb="10">
      <t>タンスイ</t>
    </rPh>
    <rPh sb="10" eb="12">
      <t>ホキュウ</t>
    </rPh>
    <rPh sb="12" eb="15">
      <t>ゲンタンイ</t>
    </rPh>
    <phoneticPr fontId="1"/>
  </si>
  <si>
    <t>工水使用総需要1986</t>
    <rPh sb="0" eb="1">
      <t>コウ</t>
    </rPh>
    <rPh sb="1" eb="2">
      <t>スイ</t>
    </rPh>
    <rPh sb="2" eb="4">
      <t>シヨウ</t>
    </rPh>
    <rPh sb="4" eb="5">
      <t>ソウ</t>
    </rPh>
    <rPh sb="5" eb="7">
      <t>ジュヨウ</t>
    </rPh>
    <phoneticPr fontId="1"/>
  </si>
  <si>
    <t>工水補給総需要1986</t>
    <rPh sb="0" eb="1">
      <t>コウ</t>
    </rPh>
    <rPh sb="1" eb="2">
      <t>スイ</t>
    </rPh>
    <rPh sb="2" eb="4">
      <t>ホキュウ</t>
    </rPh>
    <rPh sb="4" eb="5">
      <t>ソウ</t>
    </rPh>
    <rPh sb="5" eb="7">
      <t>ジュヨウ</t>
    </rPh>
    <phoneticPr fontId="1"/>
  </si>
  <si>
    <t>事業所統計調査地域メッシュ統計（1986年）</t>
    <rPh sb="0" eb="3">
      <t>ジギョウショ</t>
    </rPh>
    <rPh sb="3" eb="5">
      <t>トウケイ</t>
    </rPh>
    <rPh sb="5" eb="7">
      <t>チョウサ</t>
    </rPh>
    <rPh sb="7" eb="9">
      <t>チイキ</t>
    </rPh>
    <rPh sb="13" eb="15">
      <t>トウケイ</t>
    </rPh>
    <rPh sb="20" eb="21">
      <t>ネン</t>
    </rPh>
    <phoneticPr fontId="1"/>
  </si>
  <si>
    <t>国土数値情報平年値メッシュ（1981～2010年）</t>
    <rPh sb="0" eb="2">
      <t>コクド</t>
    </rPh>
    <rPh sb="2" eb="4">
      <t>スウチ</t>
    </rPh>
    <rPh sb="4" eb="6">
      <t>ジョウホウ</t>
    </rPh>
    <rPh sb="6" eb="9">
      <t>ヘイネンチ</t>
    </rPh>
    <rPh sb="23" eb="24">
      <t>ネン</t>
    </rPh>
    <phoneticPr fontId="1"/>
  </si>
  <si>
    <t>降水総量1987</t>
    <rPh sb="0" eb="2">
      <t>コウスイ</t>
    </rPh>
    <rPh sb="2" eb="4">
      <t>ソウリョウ</t>
    </rPh>
    <phoneticPr fontId="1"/>
  </si>
  <si>
    <t>降水総量2010</t>
    <rPh sb="0" eb="2">
      <t>コウスイ</t>
    </rPh>
    <rPh sb="2" eb="4">
      <t>ソウリョウ</t>
    </rPh>
    <phoneticPr fontId="1"/>
  </si>
  <si>
    <t>従業者30人以上の製造業事業所総数</t>
    <rPh sb="0" eb="3">
      <t>ジュウギョウシャ</t>
    </rPh>
    <rPh sb="5" eb="6">
      <t>ニン</t>
    </rPh>
    <rPh sb="6" eb="8">
      <t>イジョウ</t>
    </rPh>
    <rPh sb="9" eb="12">
      <t>セイゾウギョウ</t>
    </rPh>
    <rPh sb="12" eb="15">
      <t>ジギョウショ</t>
    </rPh>
    <rPh sb="15" eb="16">
      <t>ソウ</t>
    </rPh>
    <rPh sb="16" eb="17">
      <t>スウ</t>
    </rPh>
    <phoneticPr fontId="1"/>
  </si>
  <si>
    <t>工業統計表「用地・用水編」（1986年）</t>
    <rPh sb="0" eb="2">
      <t>コウギョウ</t>
    </rPh>
    <rPh sb="2" eb="5">
      <t>トウケイヒョウ</t>
    </rPh>
    <rPh sb="6" eb="8">
      <t>ヨウチ</t>
    </rPh>
    <rPh sb="9" eb="11">
      <t>ヨウスイ</t>
    </rPh>
    <rPh sb="11" eb="12">
      <t>ヘン</t>
    </rPh>
    <rPh sb="18" eb="19">
      <t>ネン</t>
    </rPh>
    <phoneticPr fontId="1"/>
  </si>
  <si>
    <t>水需要密度1980s</t>
    <rPh sb="0" eb="1">
      <t>ミズ</t>
    </rPh>
    <rPh sb="1" eb="3">
      <t>ジュヨウ</t>
    </rPh>
    <rPh sb="3" eb="5">
      <t>ミツド</t>
    </rPh>
    <phoneticPr fontId="1"/>
  </si>
  <si>
    <t>水需要密度2000s</t>
    <rPh sb="0" eb="1">
      <t>ミズ</t>
    </rPh>
    <rPh sb="1" eb="3">
      <t>ジュヨウ</t>
    </rPh>
    <rPh sb="3" eb="5">
      <t>ミツド</t>
    </rPh>
    <phoneticPr fontId="1"/>
  </si>
  <si>
    <t>水需要密度</t>
    <rPh sb="0" eb="1">
      <t>ミズ</t>
    </rPh>
    <rPh sb="1" eb="3">
      <t>ジュヨウ</t>
    </rPh>
    <rPh sb="3" eb="5">
      <t>ミツド</t>
    </rPh>
    <phoneticPr fontId="1"/>
  </si>
  <si>
    <t>m3/km2</t>
    <phoneticPr fontId="1"/>
  </si>
  <si>
    <t>総水需要／面積</t>
    <rPh sb="0" eb="1">
      <t>ソウ</t>
    </rPh>
    <rPh sb="1" eb="2">
      <t>ミズ</t>
    </rPh>
    <rPh sb="2" eb="4">
      <t>ジュヨウ</t>
    </rPh>
    <rPh sb="5" eb="7">
      <t>メンセキ</t>
    </rPh>
    <phoneticPr fontId="1"/>
  </si>
  <si>
    <t>賦存量変化率</t>
    <rPh sb="0" eb="2">
      <t>フゾン</t>
    </rPh>
    <rPh sb="2" eb="3">
      <t>リョウ</t>
    </rPh>
    <rPh sb="3" eb="5">
      <t>ヘンカ</t>
    </rPh>
    <rPh sb="5" eb="6">
      <t>リツ</t>
    </rPh>
    <phoneticPr fontId="1"/>
  </si>
  <si>
    <t>賦存量変化</t>
    <rPh sb="0" eb="2">
      <t>フゾン</t>
    </rPh>
    <rPh sb="2" eb="3">
      <t>リョウ</t>
    </rPh>
    <rPh sb="3" eb="5">
      <t>ヘンカ</t>
    </rPh>
    <phoneticPr fontId="1"/>
  </si>
  <si>
    <t>番号</t>
    <rPh sb="0" eb="2">
      <t>バンゴウ</t>
    </rPh>
    <phoneticPr fontId="1"/>
  </si>
  <si>
    <t>人口密度</t>
    <rPh sb="0" eb="2">
      <t>ジンコウ</t>
    </rPh>
    <rPh sb="2" eb="4">
      <t>ミツド</t>
    </rPh>
    <phoneticPr fontId="1"/>
  </si>
  <si>
    <t>人/km2</t>
    <rPh sb="0" eb="1">
      <t>ニン</t>
    </rPh>
    <phoneticPr fontId="1"/>
  </si>
  <si>
    <t>人口／面積</t>
    <rPh sb="0" eb="2">
      <t>ジンコウ</t>
    </rPh>
    <rPh sb="3" eb="5">
      <t>メンセキ</t>
    </rPh>
    <phoneticPr fontId="1"/>
  </si>
  <si>
    <t>人口密度2005</t>
    <rPh sb="0" eb="2">
      <t>ジンコウ</t>
    </rPh>
    <rPh sb="2" eb="4">
      <t>ミツド</t>
    </rPh>
    <phoneticPr fontId="1"/>
  </si>
  <si>
    <t>人口密度1985</t>
    <rPh sb="0" eb="2">
      <t>ジンコウ</t>
    </rPh>
    <rPh sb="2" eb="4">
      <t>ミツド</t>
    </rPh>
    <phoneticPr fontId="1"/>
  </si>
  <si>
    <t>人口増加率1985～2005</t>
    <rPh sb="0" eb="2">
      <t>ジンコウ</t>
    </rPh>
    <rPh sb="2" eb="4">
      <t>ゾウカ</t>
    </rPh>
    <rPh sb="4" eb="5">
      <t>リツ</t>
    </rPh>
    <phoneticPr fontId="1"/>
  </si>
  <si>
    <t>事業所増加率1986～2001</t>
    <rPh sb="0" eb="3">
      <t>ジギョウショ</t>
    </rPh>
    <rPh sb="3" eb="5">
      <t>ゾウカ</t>
    </rPh>
    <rPh sb="5" eb="6">
      <t>リツ</t>
    </rPh>
    <phoneticPr fontId="1"/>
  </si>
  <si>
    <t>水田面積率1987</t>
    <rPh sb="0" eb="2">
      <t>スイデン</t>
    </rPh>
    <rPh sb="2" eb="4">
      <t>メンセキ</t>
    </rPh>
    <rPh sb="4" eb="5">
      <t>リツ</t>
    </rPh>
    <phoneticPr fontId="1"/>
  </si>
  <si>
    <t>水田面積率2006</t>
    <rPh sb="0" eb="2">
      <t>スイデン</t>
    </rPh>
    <rPh sb="2" eb="4">
      <t>メンセキ</t>
    </rPh>
    <rPh sb="4" eb="5">
      <t>リツ</t>
    </rPh>
    <phoneticPr fontId="1"/>
  </si>
  <si>
    <t>水田増加率1987～2006</t>
    <rPh sb="0" eb="2">
      <t>スイデン</t>
    </rPh>
    <rPh sb="2" eb="4">
      <t>ゾウカ</t>
    </rPh>
    <rPh sb="4" eb="5">
      <t>リツ</t>
    </rPh>
    <phoneticPr fontId="1"/>
  </si>
  <si>
    <t>畑地面積率1987</t>
    <rPh sb="0" eb="2">
      <t>ハタチ</t>
    </rPh>
    <rPh sb="2" eb="4">
      <t>メンセキ</t>
    </rPh>
    <rPh sb="4" eb="5">
      <t>リツ</t>
    </rPh>
    <phoneticPr fontId="1"/>
  </si>
  <si>
    <t>畑地面積率2006</t>
    <rPh sb="0" eb="2">
      <t>ハタチ</t>
    </rPh>
    <rPh sb="2" eb="4">
      <t>メンセキ</t>
    </rPh>
    <rPh sb="4" eb="5">
      <t>リツ</t>
    </rPh>
    <phoneticPr fontId="1"/>
  </si>
  <si>
    <t>畑地増加率1987～2006</t>
    <rPh sb="0" eb="2">
      <t>ハタチ</t>
    </rPh>
    <rPh sb="2" eb="4">
      <t>ゾウカ</t>
    </rPh>
    <rPh sb="4" eb="5">
      <t>リツ</t>
    </rPh>
    <phoneticPr fontId="1"/>
  </si>
  <si>
    <t>降水量変化率</t>
    <rPh sb="0" eb="3">
      <t>コウスイリョウ</t>
    </rPh>
    <rPh sb="3" eb="5">
      <t>ヘンカ</t>
    </rPh>
    <rPh sb="5" eb="6">
      <t>リツ</t>
    </rPh>
    <phoneticPr fontId="1"/>
  </si>
  <si>
    <t>単位面積当たり年間水使用量</t>
    <rPh sb="0" eb="2">
      <t>タンイ</t>
    </rPh>
    <rPh sb="2" eb="4">
      <t>メンセキ</t>
    </rPh>
    <rPh sb="4" eb="5">
      <t>ア</t>
    </rPh>
    <rPh sb="7" eb="9">
      <t>ネンカン</t>
    </rPh>
    <rPh sb="9" eb="10">
      <t>ミズ</t>
    </rPh>
    <rPh sb="10" eb="13">
      <t>シヨウリョウ</t>
    </rPh>
    <phoneticPr fontId="1"/>
  </si>
  <si>
    <t>上水需要＋工水補給総需要＋農水需要</t>
    <rPh sb="0" eb="2">
      <t>ジョウスイ</t>
    </rPh>
    <rPh sb="2" eb="4">
      <t>ジュヨウ</t>
    </rPh>
    <rPh sb="5" eb="6">
      <t>コウ</t>
    </rPh>
    <rPh sb="6" eb="7">
      <t>スイ</t>
    </rPh>
    <rPh sb="7" eb="9">
      <t>ホキュウ</t>
    </rPh>
    <rPh sb="9" eb="12">
      <t>ソウジュヨウ</t>
    </rPh>
    <rPh sb="13" eb="15">
      <t>ノウスイ</t>
    </rPh>
    <rPh sb="15" eb="17">
      <t>ジュヨウ</t>
    </rPh>
    <phoneticPr fontId="1"/>
  </si>
  <si>
    <t>降水総量</t>
    <rPh sb="0" eb="2">
      <t>コウスイ</t>
    </rPh>
    <rPh sb="2" eb="4">
      <t>ソウリョウ</t>
    </rPh>
    <phoneticPr fontId="1"/>
  </si>
  <si>
    <t>降水量の平年値から算出した流域の年降水総量</t>
    <rPh sb="0" eb="3">
      <t>コウスイリョウ</t>
    </rPh>
    <rPh sb="4" eb="7">
      <t>ヘイネンチ</t>
    </rPh>
    <rPh sb="9" eb="11">
      <t>サンシュツ</t>
    </rPh>
    <phoneticPr fontId="1"/>
  </si>
  <si>
    <t>降水総量－蒸発散量</t>
    <rPh sb="0" eb="2">
      <t>コウスイ</t>
    </rPh>
    <rPh sb="2" eb="4">
      <t>ソウリョウ</t>
    </rPh>
    <rPh sb="5" eb="8">
      <t>ジョウハッサン</t>
    </rPh>
    <rPh sb="8" eb="9">
      <t>リョウ</t>
    </rPh>
    <phoneticPr fontId="1"/>
  </si>
  <si>
    <t>水需給比1980s</t>
    <rPh sb="0" eb="1">
      <t>ミズ</t>
    </rPh>
    <rPh sb="1" eb="3">
      <t>ジュキュウ</t>
    </rPh>
    <rPh sb="3" eb="4">
      <t>ヒ</t>
    </rPh>
    <phoneticPr fontId="1"/>
  </si>
  <si>
    <t>水需給比2000s</t>
    <rPh sb="0" eb="1">
      <t>ミズ</t>
    </rPh>
    <rPh sb="1" eb="3">
      <t>ジュキュウ</t>
    </rPh>
    <rPh sb="3" eb="4">
      <t>ヒ</t>
    </rPh>
    <phoneticPr fontId="1"/>
  </si>
  <si>
    <t>水需給比変化</t>
    <rPh sb="0" eb="1">
      <t>ミズ</t>
    </rPh>
    <rPh sb="1" eb="3">
      <t>ジュキュウ</t>
    </rPh>
    <rPh sb="3" eb="4">
      <t>ヒ</t>
    </rPh>
    <rPh sb="4" eb="6">
      <t>ヘンカ</t>
    </rPh>
    <phoneticPr fontId="1"/>
  </si>
  <si>
    <t>水需給比</t>
    <rPh sb="0" eb="1">
      <t>ミズ</t>
    </rPh>
    <rPh sb="1" eb="3">
      <t>ジュキュウ</t>
    </rPh>
    <rPh sb="3" eb="4">
      <t>ヒ</t>
    </rPh>
    <phoneticPr fontId="1"/>
  </si>
  <si>
    <t>水資源賦存量を100としたときの総水需要の比率</t>
    <rPh sb="0" eb="3">
      <t>ミズシゲン</t>
    </rPh>
    <rPh sb="3" eb="5">
      <t>フゾン</t>
    </rPh>
    <rPh sb="5" eb="6">
      <t>リョウ</t>
    </rPh>
    <rPh sb="16" eb="17">
      <t>ソウ</t>
    </rPh>
    <rPh sb="17" eb="18">
      <t>ミズ</t>
    </rPh>
    <rPh sb="18" eb="20">
      <t>ジュヨウ</t>
    </rPh>
    <rPh sb="21" eb="23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</si>
</sst>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 "/>
    <numFmt numFmtId="177" formatCode="0_ "/>
    <numFmt numFmtId="179" formatCode="0.0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/>
    <xf numFmtId="176" fontId="0" fillId="0" borderId="0" xfId="0" applyNumberFormat="1" applyAlignment="1"/>
    <xf numFmtId="0" fontId="3" fillId="0" borderId="0" xfId="0" applyFont="1" applyAlignment="1"/>
    <xf numFmtId="177" fontId="0" fillId="0" borderId="0" xfId="0" applyNumberFormat="1">
      <alignment vertical="center"/>
    </xf>
    <xf numFmtId="0" fontId="0" fillId="2" borderId="0" xfId="0" applyFill="1" applyAlignment="1"/>
    <xf numFmtId="0" fontId="0" fillId="0" borderId="0" xfId="0" applyFill="1" applyAlignment="1"/>
    <xf numFmtId="0" fontId="0" fillId="3" borderId="0" xfId="0" applyFill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/>
    <xf numFmtId="0" fontId="6" fillId="0" borderId="0" xfId="0" applyFont="1" applyAlignment="1"/>
    <xf numFmtId="0" fontId="0" fillId="0" borderId="0" xfId="0" applyFont="1" applyAlignment="1"/>
    <xf numFmtId="0" fontId="0" fillId="4" borderId="0" xfId="0" applyFill="1" applyAlignment="1"/>
    <xf numFmtId="0" fontId="3" fillId="4" borderId="0" xfId="0" applyFont="1" applyFill="1" applyAlignment="1"/>
    <xf numFmtId="0" fontId="3" fillId="0" borderId="0" xfId="0" applyFont="1" applyFill="1" applyAlignment="1"/>
    <xf numFmtId="179" fontId="0" fillId="0" borderId="0" xfId="0" applyNumberFormat="1">
      <alignment vertical="center"/>
    </xf>
    <xf numFmtId="176" fontId="0" fillId="0" borderId="0" xfId="0" applyNumberFormat="1">
      <alignment vertical="center"/>
    </xf>
    <xf numFmtId="179" fontId="5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4"/>
  <sheetViews>
    <sheetView workbookViewId="0">
      <pane xSplit="4" ySplit="1" topLeftCell="AS2" activePane="bottomRight" state="frozen"/>
      <selection pane="topRight" activeCell="E1" sqref="E1"/>
      <selection pane="bottomLeft" activeCell="A2" sqref="A2"/>
      <selection pane="bottomRight" activeCell="BB7" sqref="BB7"/>
    </sheetView>
  </sheetViews>
  <sheetFormatPr defaultRowHeight="13.5"/>
  <cols>
    <col min="4" max="4" width="5.25" bestFit="1" customWidth="1"/>
    <col min="6" max="6" width="9.25" customWidth="1"/>
    <col min="11" max="12" width="13.375" bestFit="1" customWidth="1"/>
    <col min="14" max="15" width="13.375" customWidth="1"/>
    <col min="17" max="19" width="13.375" customWidth="1"/>
    <col min="20" max="23" width="13.375" bestFit="1" customWidth="1"/>
    <col min="24" max="29" width="13.375" customWidth="1"/>
    <col min="30" max="32" width="15.25" customWidth="1"/>
    <col min="33" max="33" width="15.25" bestFit="1" customWidth="1"/>
    <col min="34" max="35" width="13.375" bestFit="1" customWidth="1"/>
    <col min="36" max="36" width="15.625" bestFit="1" customWidth="1"/>
    <col min="37" max="37" width="15.625" customWidth="1"/>
    <col min="38" max="38" width="15.625" bestFit="1" customWidth="1"/>
    <col min="39" max="39" width="15.625" customWidth="1"/>
    <col min="40" max="40" width="13.5" bestFit="1" customWidth="1"/>
    <col min="41" max="41" width="13.5" customWidth="1"/>
    <col min="42" max="42" width="13.375" customWidth="1"/>
    <col min="43" max="43" width="13.375" bestFit="1" customWidth="1"/>
    <col min="44" max="44" width="13.375" customWidth="1"/>
    <col min="45" max="45" width="13.5" bestFit="1" customWidth="1"/>
    <col min="46" max="51" width="13.5" customWidth="1"/>
  </cols>
  <sheetData>
    <row r="1" spans="1:54">
      <c r="A1" t="s">
        <v>117</v>
      </c>
      <c r="B1" t="s">
        <v>118</v>
      </c>
      <c r="C1" t="s">
        <v>119</v>
      </c>
      <c r="D1" t="s">
        <v>206</v>
      </c>
      <c r="E1" s="1" t="s">
        <v>126</v>
      </c>
      <c r="F1" s="1" t="s">
        <v>151</v>
      </c>
      <c r="G1" s="1" t="s">
        <v>127</v>
      </c>
      <c r="H1" s="1" t="s">
        <v>211</v>
      </c>
      <c r="I1" s="1" t="s">
        <v>210</v>
      </c>
      <c r="J1" s="1" t="s">
        <v>212</v>
      </c>
      <c r="K1" s="1" t="s">
        <v>168</v>
      </c>
      <c r="L1" s="1" t="s">
        <v>164</v>
      </c>
      <c r="M1" s="1" t="s">
        <v>188</v>
      </c>
      <c r="N1" s="1" t="s">
        <v>191</v>
      </c>
      <c r="O1" s="1" t="s">
        <v>192</v>
      </c>
      <c r="P1" s="1" t="s">
        <v>181</v>
      </c>
      <c r="Q1" s="1" t="s">
        <v>182</v>
      </c>
      <c r="R1" s="1" t="s">
        <v>183</v>
      </c>
      <c r="S1" s="1" t="s">
        <v>213</v>
      </c>
      <c r="T1" s="1" t="s">
        <v>145</v>
      </c>
      <c r="U1" s="1" t="s">
        <v>146</v>
      </c>
      <c r="V1" s="10" t="s">
        <v>148</v>
      </c>
      <c r="W1" s="11" t="s">
        <v>149</v>
      </c>
      <c r="X1" s="11" t="s">
        <v>214</v>
      </c>
      <c r="Y1" s="11" t="s">
        <v>215</v>
      </c>
      <c r="Z1" s="11" t="s">
        <v>216</v>
      </c>
      <c r="AA1" s="11" t="s">
        <v>217</v>
      </c>
      <c r="AB1" s="11" t="s">
        <v>218</v>
      </c>
      <c r="AC1" s="11" t="s">
        <v>219</v>
      </c>
      <c r="AD1" s="1" t="s">
        <v>171</v>
      </c>
      <c r="AE1" s="1" t="s">
        <v>172</v>
      </c>
      <c r="AF1" s="1" t="s">
        <v>166</v>
      </c>
      <c r="AG1" s="1" t="s">
        <v>167</v>
      </c>
      <c r="AH1" s="1" t="s">
        <v>170</v>
      </c>
      <c r="AI1" s="1" t="s">
        <v>169</v>
      </c>
      <c r="AJ1" s="1" t="s">
        <v>184</v>
      </c>
      <c r="AK1" s="1" t="s">
        <v>199</v>
      </c>
      <c r="AL1" s="1" t="s">
        <v>185</v>
      </c>
      <c r="AM1" s="1" t="s">
        <v>200</v>
      </c>
      <c r="AN1" s="1" t="s">
        <v>154</v>
      </c>
      <c r="AO1" s="1" t="s">
        <v>187</v>
      </c>
      <c r="AP1" s="1" t="s">
        <v>195</v>
      </c>
      <c r="AQ1" s="1" t="s">
        <v>196</v>
      </c>
      <c r="AR1" s="1" t="s">
        <v>220</v>
      </c>
      <c r="AS1" s="1" t="s">
        <v>141</v>
      </c>
      <c r="AT1" s="1" t="s">
        <v>173</v>
      </c>
      <c r="AU1" s="1" t="s">
        <v>174</v>
      </c>
      <c r="AV1" s="1" t="s">
        <v>205</v>
      </c>
      <c r="AW1" s="1" t="s">
        <v>204</v>
      </c>
      <c r="AX1" s="1" t="s">
        <v>175</v>
      </c>
      <c r="AY1" s="1" t="s">
        <v>176</v>
      </c>
      <c r="AZ1" s="1" t="s">
        <v>226</v>
      </c>
      <c r="BA1" s="1" t="s">
        <v>227</v>
      </c>
      <c r="BB1" s="1" t="s">
        <v>228</v>
      </c>
    </row>
    <row r="2" spans="1:54">
      <c r="A2" t="s">
        <v>0</v>
      </c>
      <c r="B2" s="1">
        <v>81001</v>
      </c>
      <c r="C2" s="1" t="s">
        <v>1</v>
      </c>
      <c r="D2">
        <v>1</v>
      </c>
      <c r="E2" s="2">
        <v>5601.2197310000001</v>
      </c>
      <c r="F2" s="12">
        <v>117242</v>
      </c>
      <c r="G2" s="1">
        <v>87284</v>
      </c>
      <c r="H2" s="2">
        <f>F2/E2</f>
        <v>20.931512354554332</v>
      </c>
      <c r="I2" s="2">
        <f>G2/E2</f>
        <v>15.583034444609615</v>
      </c>
      <c r="J2" s="2">
        <f>(G2-F2)/F2*100</f>
        <v>-25.552276487948006</v>
      </c>
      <c r="K2" s="4">
        <f>F2*105</f>
        <v>12310410</v>
      </c>
      <c r="L2" s="4">
        <f t="shared" ref="L2:L33" si="0">G2*112</f>
        <v>9775808</v>
      </c>
      <c r="M2">
        <v>49</v>
      </c>
      <c r="N2">
        <v>53404610</v>
      </c>
      <c r="O2">
        <v>10623690</v>
      </c>
      <c r="P2">
        <v>29</v>
      </c>
      <c r="Q2">
        <v>40858100</v>
      </c>
      <c r="R2">
        <v>6806155</v>
      </c>
      <c r="S2" s="17">
        <f>(P2-M2)/M2*100</f>
        <v>-40.816326530612244</v>
      </c>
      <c r="T2" s="1">
        <v>257415003</v>
      </c>
      <c r="U2" s="1">
        <v>691117689</v>
      </c>
      <c r="V2" s="1">
        <v>161383059</v>
      </c>
      <c r="W2" s="1">
        <v>867169429</v>
      </c>
      <c r="X2" s="2">
        <f>T2/E2/1000000*100</f>
        <v>4.5956954978097784</v>
      </c>
      <c r="Y2" s="2">
        <f>V2/E2/1000000*100</f>
        <v>2.8812127849015461</v>
      </c>
      <c r="Z2" s="2">
        <f>(V2-T2)/T2*100</f>
        <v>-37.30627309240402</v>
      </c>
      <c r="AA2" s="2">
        <f>U2/E2/1000000*100</f>
        <v>12.338699822379812</v>
      </c>
      <c r="AB2" s="2">
        <f>W2/E2/1000000*100</f>
        <v>15.481796298771197</v>
      </c>
      <c r="AC2" s="2">
        <f>(W2-U2)/U2*100</f>
        <v>25.473481984629103</v>
      </c>
      <c r="AD2">
        <v>1.6407508532423207</v>
      </c>
      <c r="AE2">
        <v>2.0899036592214978E-2</v>
      </c>
      <c r="AF2">
        <v>1.9078836102408812</v>
      </c>
      <c r="AG2">
        <v>2.8658594755399284E-2</v>
      </c>
      <c r="AH2" s="4">
        <f>T2*AD2+U2*AE2</f>
        <v>436797579.6815626</v>
      </c>
      <c r="AI2" s="4">
        <f t="shared" ref="AI2:AI33" si="1">V2*AF2+W2*AG2</f>
        <v>332751950.48661911</v>
      </c>
      <c r="AJ2" s="4">
        <f>K2+O2+AH2</f>
        <v>459731679.6815626</v>
      </c>
      <c r="AK2" s="4">
        <f>AJ2/E2</f>
        <v>82077.065667889008</v>
      </c>
      <c r="AL2" s="4">
        <f>L2+R2+AI2</f>
        <v>349333913.48661911</v>
      </c>
      <c r="AM2" s="4">
        <f>AL2/E2</f>
        <v>62367.471776411032</v>
      </c>
      <c r="AN2" s="4">
        <f t="shared" ref="AN2:AN33" si="2">AL2-AJ2</f>
        <v>-110397766.19494349</v>
      </c>
      <c r="AO2" s="16">
        <f t="shared" ref="AO2:AO33" si="3">AN2/AJ2*100</f>
        <v>-24.013521598383544</v>
      </c>
      <c r="AP2">
        <v>8541541000</v>
      </c>
      <c r="AQ2" s="9">
        <v>7166839500</v>
      </c>
      <c r="AR2" s="18">
        <f>(AQ2-AP2)/AP2*100</f>
        <v>-16.094303123991327</v>
      </c>
      <c r="AS2" s="4">
        <f>609000*E2</f>
        <v>3411142816.1789999</v>
      </c>
      <c r="AT2" s="4">
        <f t="shared" ref="AT2:AT33" si="4">AP2-AS2</f>
        <v>5130398183.8210001</v>
      </c>
      <c r="AU2" s="4">
        <f t="shared" ref="AU2:AU33" si="5">AQ2-AS2</f>
        <v>3755696683.8210001</v>
      </c>
      <c r="AV2" s="4">
        <f>AU2-AT2</f>
        <v>-1374701500</v>
      </c>
      <c r="AW2" s="16">
        <f t="shared" ref="AW2:AW33" si="6">(AU2-AT2)/AT2*100</f>
        <v>-26.795220385333806</v>
      </c>
      <c r="AX2" s="4">
        <f t="shared" ref="AX2:AX33" si="7">AT2-AJ2</f>
        <v>4670666504.1394377</v>
      </c>
      <c r="AY2" s="4">
        <f t="shared" ref="AY2:AY33" si="8">AU2-AL2</f>
        <v>3406362770.3343811</v>
      </c>
      <c r="AZ2" s="16">
        <f t="shared" ref="AZ2:AZ33" si="9">AJ2/AT2*100</f>
        <v>8.9609356468929136</v>
      </c>
      <c r="BA2" s="16">
        <f t="shared" ref="BA2:BA33" si="10">AL2/AU2*100</f>
        <v>9.3014410612949465</v>
      </c>
      <c r="BB2" s="16">
        <f>BA2-AZ2</f>
        <v>0.34050541440203297</v>
      </c>
    </row>
    <row r="3" spans="1:54">
      <c r="A3" t="s">
        <v>0</v>
      </c>
      <c r="B3" s="1">
        <v>81002</v>
      </c>
      <c r="C3" s="1" t="s">
        <v>2</v>
      </c>
      <c r="D3">
        <v>2</v>
      </c>
      <c r="E3" s="2">
        <v>1246.7516390000001</v>
      </c>
      <c r="F3" s="12">
        <v>14206</v>
      </c>
      <c r="G3" s="1">
        <v>14138</v>
      </c>
      <c r="H3" s="2">
        <f>F3/E3</f>
        <v>11.394410527019167</v>
      </c>
      <c r="I3" s="2">
        <f>G3/E3</f>
        <v>11.339868790018089</v>
      </c>
      <c r="J3" s="2">
        <f>(G3-F3)/F3*100</f>
        <v>-0.47867098409122905</v>
      </c>
      <c r="K3" s="4">
        <f>F3*105</f>
        <v>1491630</v>
      </c>
      <c r="L3" s="4">
        <f t="shared" si="0"/>
        <v>1583456</v>
      </c>
      <c r="M3">
        <v>12</v>
      </c>
      <c r="N3">
        <v>13078680</v>
      </c>
      <c r="O3">
        <v>2601720</v>
      </c>
      <c r="P3">
        <v>10</v>
      </c>
      <c r="Q3">
        <v>14089000</v>
      </c>
      <c r="R3">
        <v>2346950</v>
      </c>
      <c r="S3" s="17">
        <f t="shared" ref="S3:S66" si="11">(P3-M3)/M3*100</f>
        <v>-16.666666666666664</v>
      </c>
      <c r="T3" s="1">
        <v>277141</v>
      </c>
      <c r="U3" s="1">
        <v>91872213</v>
      </c>
      <c r="V3" s="1">
        <v>46276</v>
      </c>
      <c r="W3" s="1">
        <v>101914298</v>
      </c>
      <c r="X3" s="2">
        <f>T3/E3/1000000*100</f>
        <v>2.2229046373846394E-2</v>
      </c>
      <c r="Y3" s="2">
        <f>V3/E3/1000000*100</f>
        <v>3.7117256197968388E-3</v>
      </c>
      <c r="Z3" s="2">
        <f>(V3-T3)/T3*100</f>
        <v>-83.302362335417712</v>
      </c>
      <c r="AA3" s="2">
        <f>U3/E3/1000000*100</f>
        <v>7.3689265869896321</v>
      </c>
      <c r="AB3" s="2">
        <f>W3/E3/1000000*100</f>
        <v>8.1743865267138425</v>
      </c>
      <c r="AC3" s="2">
        <f>(W3-U3)/U3*100</f>
        <v>10.930492117349997</v>
      </c>
      <c r="AD3">
        <v>1.6407508532423207</v>
      </c>
      <c r="AE3">
        <v>2.0899036592214978E-2</v>
      </c>
      <c r="AF3">
        <v>1.9078836102408812</v>
      </c>
      <c r="AG3">
        <v>2.8658594755399284E-2</v>
      </c>
      <c r="AH3" s="4">
        <f>T3*AD3+U3*AE3</f>
        <v>2374760.0735131986</v>
      </c>
      <c r="AI3" s="4">
        <f t="shared" si="1"/>
        <v>3009009.7881105067</v>
      </c>
      <c r="AJ3" s="4">
        <f>K3+O3+AH3</f>
        <v>6468110.0735131986</v>
      </c>
      <c r="AK3" s="4">
        <f>AJ3/E3</f>
        <v>5187.9699782878715</v>
      </c>
      <c r="AL3" s="4">
        <f>L3+R3+AI3</f>
        <v>6939415.7881105067</v>
      </c>
      <c r="AM3" s="4">
        <f>AL3/E3</f>
        <v>5565.9969243565647</v>
      </c>
      <c r="AN3" s="4">
        <f t="shared" si="2"/>
        <v>471305.71459730808</v>
      </c>
      <c r="AO3" s="16">
        <f t="shared" si="3"/>
        <v>7.2866062766509963</v>
      </c>
      <c r="AP3" s="9">
        <v>1554527000</v>
      </c>
      <c r="AQ3" s="9">
        <v>1298717500</v>
      </c>
      <c r="AR3" s="18">
        <f t="shared" ref="AR3:AR66" si="12">(AQ3-AP3)/AP3*100</f>
        <v>-16.455777223554175</v>
      </c>
      <c r="AS3" s="4">
        <f>609000*E3</f>
        <v>759271748.15100002</v>
      </c>
      <c r="AT3" s="4">
        <f t="shared" si="4"/>
        <v>795255251.84899998</v>
      </c>
      <c r="AU3" s="4">
        <f t="shared" si="5"/>
        <v>539445751.84899998</v>
      </c>
      <c r="AV3" s="4">
        <f t="shared" ref="AV3:AV66" si="13">AU3-AT3</f>
        <v>-255809500</v>
      </c>
      <c r="AW3" s="16">
        <f t="shared" si="6"/>
        <v>-32.166967700651178</v>
      </c>
      <c r="AX3" s="4">
        <f t="shared" si="7"/>
        <v>788787141.77548683</v>
      </c>
      <c r="AY3" s="4">
        <f t="shared" si="8"/>
        <v>532506336.06088948</v>
      </c>
      <c r="AZ3" s="16">
        <f t="shared" si="9"/>
        <v>0.81333761185161446</v>
      </c>
      <c r="BA3" s="16">
        <f t="shared" si="10"/>
        <v>1.2863973373272513</v>
      </c>
      <c r="BB3" s="16">
        <f t="shared" ref="BB3:BB66" si="14">BA3-AZ3</f>
        <v>0.47305972547563679</v>
      </c>
    </row>
    <row r="4" spans="1:54">
      <c r="A4" t="s">
        <v>0</v>
      </c>
      <c r="B4" s="1">
        <v>81003</v>
      </c>
      <c r="C4" s="1" t="s">
        <v>3</v>
      </c>
      <c r="D4">
        <v>3</v>
      </c>
      <c r="E4" s="2">
        <v>1518.8681489999999</v>
      </c>
      <c r="F4" s="12">
        <v>40265</v>
      </c>
      <c r="G4" s="1">
        <v>32419</v>
      </c>
      <c r="H4" s="2">
        <f>F4/E4</f>
        <v>26.50987185853484</v>
      </c>
      <c r="I4" s="2">
        <f>G4/E4</f>
        <v>21.344183180972085</v>
      </c>
      <c r="J4" s="2">
        <f>(G4-F4)/F4*100</f>
        <v>-19.485905873587484</v>
      </c>
      <c r="K4" s="4">
        <f>F4*105</f>
        <v>4227825</v>
      </c>
      <c r="L4" s="4">
        <f t="shared" si="0"/>
        <v>3630928</v>
      </c>
      <c r="M4">
        <v>0</v>
      </c>
      <c r="N4">
        <v>0</v>
      </c>
      <c r="O4">
        <v>0</v>
      </c>
      <c r="P4">
        <v>15</v>
      </c>
      <c r="Q4">
        <v>21133500</v>
      </c>
      <c r="R4">
        <v>3520425</v>
      </c>
      <c r="S4" s="17">
        <v>9999.9</v>
      </c>
      <c r="T4" s="1">
        <v>6338579</v>
      </c>
      <c r="U4" s="1">
        <v>160923573</v>
      </c>
      <c r="V4" s="1">
        <v>55633</v>
      </c>
      <c r="W4" s="1">
        <v>173183089</v>
      </c>
      <c r="X4" s="2">
        <f>T4/E4/1000000*100</f>
        <v>0.41732253087097954</v>
      </c>
      <c r="Y4" s="2">
        <f>V4/E4/1000000*100</f>
        <v>3.6627932474999842E-3</v>
      </c>
      <c r="Z4" s="2">
        <f>(V4-T4)/T4*100</f>
        <v>-99.122311167850086</v>
      </c>
      <c r="AA4" s="2">
        <f>U4/E4/1000000*100</f>
        <v>10.594966594430838</v>
      </c>
      <c r="AB4" s="2">
        <f>W4/E4/1000000*100</f>
        <v>11.40211473352846</v>
      </c>
      <c r="AC4" s="2">
        <f>(W4-U4)/U4*100</f>
        <v>7.618222595641722</v>
      </c>
      <c r="AD4">
        <v>1.6407508532423207</v>
      </c>
      <c r="AE4">
        <v>2.0899036592214978E-2</v>
      </c>
      <c r="AF4">
        <v>1.9078836102408812</v>
      </c>
      <c r="AG4">
        <v>2.8658594755399284E-2</v>
      </c>
      <c r="AH4" s="4">
        <f>T4*AD4+U4*AE4</f>
        <v>13763176.543270834</v>
      </c>
      <c r="AI4" s="4">
        <f t="shared" si="1"/>
        <v>5069325.2550277784</v>
      </c>
      <c r="AJ4" s="4">
        <f>K4+O4+AH4</f>
        <v>17991001.543270834</v>
      </c>
      <c r="AK4" s="4">
        <f>AJ4/E4</f>
        <v>11845.005476687256</v>
      </c>
      <c r="AL4" s="4">
        <f>L4+R4+AI4</f>
        <v>12220678.255027778</v>
      </c>
      <c r="AM4" s="4">
        <f>AL4/E4</f>
        <v>8045.911202413251</v>
      </c>
      <c r="AN4" s="4">
        <f t="shared" si="2"/>
        <v>-5770323.2882430553</v>
      </c>
      <c r="AO4" s="16">
        <f t="shared" si="3"/>
        <v>-32.073385544237958</v>
      </c>
      <c r="AP4">
        <v>1686952000</v>
      </c>
      <c r="AQ4" s="9">
        <v>1383641500</v>
      </c>
      <c r="AR4" s="18">
        <f t="shared" si="12"/>
        <v>-17.979794327283763</v>
      </c>
      <c r="AS4" s="4">
        <f>609000*E4</f>
        <v>924990702.74099994</v>
      </c>
      <c r="AT4" s="4">
        <f t="shared" si="4"/>
        <v>761961297.25900006</v>
      </c>
      <c r="AU4" s="4">
        <f t="shared" si="5"/>
        <v>458650797.25900006</v>
      </c>
      <c r="AV4" s="4">
        <f t="shared" si="13"/>
        <v>-303310500</v>
      </c>
      <c r="AW4" s="16">
        <f t="shared" si="6"/>
        <v>-39.806549373452107</v>
      </c>
      <c r="AX4" s="4">
        <f t="shared" si="7"/>
        <v>743970295.71572924</v>
      </c>
      <c r="AY4" s="4">
        <f t="shared" si="8"/>
        <v>446430119.00397229</v>
      </c>
      <c r="AZ4" s="16">
        <f t="shared" si="9"/>
        <v>2.3611437494253029</v>
      </c>
      <c r="BA4" s="16">
        <f t="shared" si="10"/>
        <v>2.6644842499045658</v>
      </c>
      <c r="BB4" s="16">
        <f t="shared" si="14"/>
        <v>0.30334050047926286</v>
      </c>
    </row>
    <row r="5" spans="1:54">
      <c r="A5" t="s">
        <v>0</v>
      </c>
      <c r="B5" s="1">
        <v>81004</v>
      </c>
      <c r="C5" s="1" t="s">
        <v>4</v>
      </c>
      <c r="D5">
        <v>4</v>
      </c>
      <c r="E5" s="2">
        <v>1946.913022</v>
      </c>
      <c r="F5" s="6">
        <v>141106</v>
      </c>
      <c r="G5" s="1">
        <v>135796</v>
      </c>
      <c r="H5" s="2">
        <f>F5/E5</f>
        <v>72.476786792995213</v>
      </c>
      <c r="I5" s="2">
        <f>G5/E5</f>
        <v>69.749392225288631</v>
      </c>
      <c r="J5" s="2">
        <f>(G5-F5)/F5*100</f>
        <v>-3.76312842827378</v>
      </c>
      <c r="K5" s="4">
        <f>F5*105</f>
        <v>14816130</v>
      </c>
      <c r="L5" s="4">
        <f t="shared" si="0"/>
        <v>15209152</v>
      </c>
      <c r="M5">
        <v>2</v>
      </c>
      <c r="N5">
        <v>2179780</v>
      </c>
      <c r="O5">
        <v>433620</v>
      </c>
      <c r="P5">
        <v>38</v>
      </c>
      <c r="Q5">
        <v>53538200</v>
      </c>
      <c r="R5">
        <v>8918410</v>
      </c>
      <c r="S5" s="17">
        <f t="shared" si="11"/>
        <v>1800</v>
      </c>
      <c r="T5" s="1">
        <v>60173772</v>
      </c>
      <c r="U5" s="1">
        <v>328497874</v>
      </c>
      <c r="V5" s="1">
        <v>25129321</v>
      </c>
      <c r="W5" s="1">
        <v>376792555</v>
      </c>
      <c r="X5" s="2">
        <f>T5/E5/1000000*100</f>
        <v>3.0907272857102499</v>
      </c>
      <c r="Y5" s="2">
        <f>V5/E5/1000000*100</f>
        <v>1.2907264328729731</v>
      </c>
      <c r="Z5" s="2">
        <f>(V5-T5)/T5*100</f>
        <v>-58.238747273479888</v>
      </c>
      <c r="AA5" s="2">
        <f>U5/E5/1000000*100</f>
        <v>16.872755500014321</v>
      </c>
      <c r="AB5" s="2">
        <f>W5/E5/1000000*100</f>
        <v>19.353332724280275</v>
      </c>
      <c r="AC5" s="2">
        <f>(W5-U5)/U5*100</f>
        <v>14.701672315845796</v>
      </c>
      <c r="AD5">
        <v>1.6407508532423207</v>
      </c>
      <c r="AE5">
        <v>2.0899036592214978E-2</v>
      </c>
      <c r="AF5">
        <v>1.9078836102408812</v>
      </c>
      <c r="AG5">
        <v>2.8658594755399284E-2</v>
      </c>
      <c r="AH5" s="4">
        <f>T5*AD5+U5*AE5</f>
        <v>105595456.84099969</v>
      </c>
      <c r="AI5" s="4">
        <f t="shared" si="1"/>
        <v>58742164.812978484</v>
      </c>
      <c r="AJ5" s="4">
        <f>K5+O5+AH5</f>
        <v>120845206.84099969</v>
      </c>
      <c r="AK5" s="4">
        <f>AJ5/E5</f>
        <v>62070.162085032112</v>
      </c>
      <c r="AL5" s="4">
        <f>L5+R5+AI5</f>
        <v>82869726.812978476</v>
      </c>
      <c r="AM5" s="4">
        <f>AL5/E5</f>
        <v>42564.678481552874</v>
      </c>
      <c r="AN5" s="4">
        <f t="shared" si="2"/>
        <v>-37975480.028021216</v>
      </c>
      <c r="AO5" s="16">
        <f t="shared" si="3"/>
        <v>-31.424895550873522</v>
      </c>
      <c r="AP5">
        <v>1986996000</v>
      </c>
      <c r="AQ5" s="9">
        <v>1692684100</v>
      </c>
      <c r="AR5" s="18">
        <f t="shared" si="12"/>
        <v>-14.811901986717638</v>
      </c>
      <c r="AS5" s="4">
        <f>609000*E5</f>
        <v>1185670030.398</v>
      </c>
      <c r="AT5" s="4">
        <f t="shared" si="4"/>
        <v>801325969.602</v>
      </c>
      <c r="AU5" s="4">
        <f t="shared" si="5"/>
        <v>507014069.602</v>
      </c>
      <c r="AV5" s="4">
        <f t="shared" si="13"/>
        <v>-294311900</v>
      </c>
      <c r="AW5" s="16">
        <f t="shared" si="6"/>
        <v>-36.728112049853806</v>
      </c>
      <c r="AX5" s="4">
        <f t="shared" si="7"/>
        <v>680480762.76100028</v>
      </c>
      <c r="AY5" s="4">
        <f t="shared" si="8"/>
        <v>424144342.78902149</v>
      </c>
      <c r="AZ5" s="16">
        <f t="shared" si="9"/>
        <v>15.080655242088397</v>
      </c>
      <c r="BA5" s="16">
        <f t="shared" si="10"/>
        <v>16.34466019415008</v>
      </c>
      <c r="BB5" s="16">
        <f t="shared" si="14"/>
        <v>1.2640049520616827</v>
      </c>
    </row>
    <row r="6" spans="1:54">
      <c r="A6" t="s">
        <v>0</v>
      </c>
      <c r="B6" s="1">
        <v>81005</v>
      </c>
      <c r="C6" s="1" t="s">
        <v>5</v>
      </c>
      <c r="D6">
        <v>5</v>
      </c>
      <c r="E6" s="2">
        <v>1398.620973</v>
      </c>
      <c r="F6" s="6">
        <v>61333</v>
      </c>
      <c r="G6" s="1">
        <v>53585</v>
      </c>
      <c r="H6" s="2">
        <f>F6/E6</f>
        <v>43.852481254047376</v>
      </c>
      <c r="I6" s="2">
        <f>G6/E6</f>
        <v>38.312738786593329</v>
      </c>
      <c r="J6" s="2">
        <f>(G6-F6)/F6*100</f>
        <v>-12.632677351507345</v>
      </c>
      <c r="K6" s="4">
        <f>F6*105</f>
        <v>6439965</v>
      </c>
      <c r="L6" s="4">
        <f t="shared" si="0"/>
        <v>6001520</v>
      </c>
      <c r="M6">
        <v>32</v>
      </c>
      <c r="N6">
        <v>34876480</v>
      </c>
      <c r="O6">
        <v>6937920</v>
      </c>
      <c r="P6">
        <v>30</v>
      </c>
      <c r="Q6">
        <v>42267000</v>
      </c>
      <c r="R6">
        <v>7040850</v>
      </c>
      <c r="S6" s="17">
        <f t="shared" si="11"/>
        <v>-6.25</v>
      </c>
      <c r="T6" s="1">
        <v>16079576</v>
      </c>
      <c r="U6" s="1">
        <v>285566956</v>
      </c>
      <c r="V6" s="1">
        <v>14049292</v>
      </c>
      <c r="W6" s="1">
        <v>297747511</v>
      </c>
      <c r="X6" s="2">
        <f>T6/E6/1000000*100</f>
        <v>1.1496735935190356</v>
      </c>
      <c r="Y6" s="2">
        <f>V6/E6/1000000*100</f>
        <v>1.0045103191799485</v>
      </c>
      <c r="Z6" s="2">
        <f>(V6-T6)/T6*100</f>
        <v>-12.626477215568372</v>
      </c>
      <c r="AA6" s="2">
        <f>U6/E6/1000000*100</f>
        <v>20.417751593376114</v>
      </c>
      <c r="AB6" s="2">
        <f>W6/E6/1000000*100</f>
        <v>21.288649087060417</v>
      </c>
      <c r="AC6" s="2">
        <f>(W6-U6)/U6*100</f>
        <v>4.265393717331917</v>
      </c>
      <c r="AD6">
        <v>1.6407508532423207</v>
      </c>
      <c r="AE6">
        <v>2.0899036592214978E-2</v>
      </c>
      <c r="AF6">
        <v>1.9078836102408812</v>
      </c>
      <c r="AG6">
        <v>2.8658594755399284E-2</v>
      </c>
      <c r="AH6" s="4">
        <f>T6*AD6+U6*AE6</f>
        <v>32350652.304746188</v>
      </c>
      <c r="AI6" s="4">
        <f t="shared" si="1"/>
        <v>35337439.199466117</v>
      </c>
      <c r="AJ6" s="4">
        <f>K6+O6+AH6</f>
        <v>45728537.304746188</v>
      </c>
      <c r="AK6" s="4">
        <f>AJ6/E6</f>
        <v>32695.446577395338</v>
      </c>
      <c r="AL6" s="4">
        <f>L6+R6+AI6</f>
        <v>48379809.199466117</v>
      </c>
      <c r="AM6" s="4">
        <f>AL6/E6</f>
        <v>34591.079451420548</v>
      </c>
      <c r="AN6" s="4">
        <f t="shared" si="2"/>
        <v>2651271.8947199285</v>
      </c>
      <c r="AO6" s="16">
        <f t="shared" si="3"/>
        <v>5.7978497695021431</v>
      </c>
      <c r="AP6">
        <v>1385189000</v>
      </c>
      <c r="AQ6" s="9">
        <v>1233134700</v>
      </c>
      <c r="AR6" s="18">
        <f t="shared" si="12"/>
        <v>-10.977151854367888</v>
      </c>
      <c r="AS6" s="4">
        <f>609000*E6</f>
        <v>851760172.55700004</v>
      </c>
      <c r="AT6" s="4">
        <f t="shared" si="4"/>
        <v>533428827.44299996</v>
      </c>
      <c r="AU6" s="4">
        <f t="shared" si="5"/>
        <v>381374527.44299996</v>
      </c>
      <c r="AV6" s="4">
        <f t="shared" si="13"/>
        <v>-152054300</v>
      </c>
      <c r="AW6" s="16">
        <f t="shared" si="6"/>
        <v>-28.505077374403413</v>
      </c>
      <c r="AX6" s="4">
        <f t="shared" si="7"/>
        <v>487700290.13825375</v>
      </c>
      <c r="AY6" s="4">
        <f t="shared" si="8"/>
        <v>332994718.24353385</v>
      </c>
      <c r="AZ6" s="16">
        <f t="shared" si="9"/>
        <v>8.5725658142524281</v>
      </c>
      <c r="BA6" s="16">
        <f t="shared" si="10"/>
        <v>12.685642516252463</v>
      </c>
      <c r="BB6" s="16">
        <f t="shared" si="14"/>
        <v>4.1130767020000345</v>
      </c>
    </row>
    <row r="7" spans="1:54">
      <c r="A7" t="s">
        <v>0</v>
      </c>
      <c r="B7" s="1">
        <v>81006</v>
      </c>
      <c r="C7" s="1" t="s">
        <v>6</v>
      </c>
      <c r="D7">
        <v>6</v>
      </c>
      <c r="E7" s="2">
        <v>278.37119000000001</v>
      </c>
      <c r="F7" s="12">
        <v>15717</v>
      </c>
      <c r="G7" s="1">
        <v>12237</v>
      </c>
      <c r="H7" s="2">
        <f>F7/E7</f>
        <v>56.460584157433821</v>
      </c>
      <c r="I7" s="2">
        <f>G7/E7</f>
        <v>43.959290471115203</v>
      </c>
      <c r="J7" s="2">
        <f>(G7-F7)/F7*100</f>
        <v>-22.141630082076734</v>
      </c>
      <c r="K7" s="4">
        <f>F7*105</f>
        <v>1650285</v>
      </c>
      <c r="L7" s="4">
        <f t="shared" si="0"/>
        <v>1370544</v>
      </c>
      <c r="M7">
        <v>8</v>
      </c>
      <c r="N7">
        <v>8719120</v>
      </c>
      <c r="O7">
        <v>1734480</v>
      </c>
      <c r="P7">
        <v>7</v>
      </c>
      <c r="Q7">
        <v>9862300</v>
      </c>
      <c r="R7">
        <v>1642865</v>
      </c>
      <c r="S7" s="17">
        <f t="shared" si="11"/>
        <v>-12.5</v>
      </c>
      <c r="T7" s="1">
        <v>16407081</v>
      </c>
      <c r="U7" s="1">
        <v>2675828</v>
      </c>
      <c r="V7" s="1">
        <v>10474318</v>
      </c>
      <c r="W7" s="1">
        <v>4013651</v>
      </c>
      <c r="X7" s="2">
        <f>T7/E7/1000000*100</f>
        <v>5.8939579918453484</v>
      </c>
      <c r="Y7" s="2">
        <f>V7/E7/1000000*100</f>
        <v>3.7627162494796957</v>
      </c>
      <c r="Z7" s="2">
        <f>(V7-T7)/T7*100</f>
        <v>-36.159771503535573</v>
      </c>
      <c r="AA7" s="2">
        <f>U7/E7/1000000*100</f>
        <v>0.96124458856536121</v>
      </c>
      <c r="AB7" s="2">
        <f>W7/E7/1000000*100</f>
        <v>1.4418341926835172</v>
      </c>
      <c r="AC7" s="2">
        <f>(W7-U7)/U7*100</f>
        <v>49.996599183505069</v>
      </c>
      <c r="AD7">
        <v>1.6407508532423207</v>
      </c>
      <c r="AE7">
        <v>2.0899036592214978E-2</v>
      </c>
      <c r="AF7">
        <v>1.9078836102408812</v>
      </c>
      <c r="AG7">
        <v>2.8658594755399284E-2</v>
      </c>
      <c r="AH7" s="4">
        <f>T7*AD7+U7*AE7</f>
        <v>26975854.37725234</v>
      </c>
      <c r="AI7" s="4">
        <f t="shared" si="1"/>
        <v>20098805.23814965</v>
      </c>
      <c r="AJ7" s="4">
        <f>K7+O7+AH7</f>
        <v>30360619.37725234</v>
      </c>
      <c r="AK7" s="4">
        <f>AJ7/E7</f>
        <v>109065.23544068026</v>
      </c>
      <c r="AL7" s="4">
        <f>L7+R7+AI7</f>
        <v>23112214.23814965</v>
      </c>
      <c r="AM7" s="4">
        <f>AL7/E7</f>
        <v>83026.602854087192</v>
      </c>
      <c r="AN7" s="4">
        <f t="shared" si="2"/>
        <v>-7248405.1391026899</v>
      </c>
      <c r="AO7" s="16">
        <f t="shared" si="3"/>
        <v>-23.874365173635255</v>
      </c>
      <c r="AP7">
        <v>467252000</v>
      </c>
      <c r="AQ7" s="9">
        <v>426851900</v>
      </c>
      <c r="AR7" s="18">
        <f t="shared" si="12"/>
        <v>-8.6463193308963895</v>
      </c>
      <c r="AS7" s="4">
        <f>609000*E7</f>
        <v>169528054.71000001</v>
      </c>
      <c r="AT7" s="4">
        <f t="shared" si="4"/>
        <v>297723945.28999996</v>
      </c>
      <c r="AU7" s="4">
        <f t="shared" si="5"/>
        <v>257323845.28999999</v>
      </c>
      <c r="AV7" s="4">
        <f t="shared" si="13"/>
        <v>-40400099.99999997</v>
      </c>
      <c r="AW7" s="16">
        <f t="shared" si="6"/>
        <v>-13.569650892758386</v>
      </c>
      <c r="AX7" s="4">
        <f t="shared" si="7"/>
        <v>267363325.91274762</v>
      </c>
      <c r="AY7" s="4">
        <f t="shared" si="8"/>
        <v>234211631.05185035</v>
      </c>
      <c r="AZ7" s="16">
        <f t="shared" si="9"/>
        <v>10.197573912867297</v>
      </c>
      <c r="BA7" s="16">
        <f t="shared" si="10"/>
        <v>8.9817615666758535</v>
      </c>
      <c r="BB7" s="16">
        <f t="shared" si="14"/>
        <v>-1.2158123461914432</v>
      </c>
    </row>
    <row r="8" spans="1:54">
      <c r="A8" t="s">
        <v>0</v>
      </c>
      <c r="B8" s="1">
        <v>81007</v>
      </c>
      <c r="C8" s="1" t="s">
        <v>7</v>
      </c>
      <c r="D8">
        <v>7</v>
      </c>
      <c r="E8" s="2">
        <v>14563.414735</v>
      </c>
      <c r="F8" s="12">
        <v>2799754</v>
      </c>
      <c r="G8" s="1">
        <v>3115345</v>
      </c>
      <c r="H8" s="2">
        <f>F8/E8</f>
        <v>192.24570960486349</v>
      </c>
      <c r="I8" s="2">
        <f>G8/E8</f>
        <v>213.91583338713454</v>
      </c>
      <c r="J8" s="2">
        <f>(G8-F8)/F8*100</f>
        <v>11.272097477135491</v>
      </c>
      <c r="K8" s="4">
        <f>F8*105</f>
        <v>293974170</v>
      </c>
      <c r="L8" s="4">
        <f t="shared" si="0"/>
        <v>348918640</v>
      </c>
      <c r="M8">
        <v>826</v>
      </c>
      <c r="N8">
        <v>900249140</v>
      </c>
      <c r="O8">
        <v>179085060</v>
      </c>
      <c r="P8">
        <v>835</v>
      </c>
      <c r="Q8">
        <v>1176431500</v>
      </c>
      <c r="R8">
        <v>195970325</v>
      </c>
      <c r="S8" s="17">
        <f t="shared" si="11"/>
        <v>1.0895883777239708</v>
      </c>
      <c r="T8" s="1">
        <v>1809811310</v>
      </c>
      <c r="U8" s="1">
        <v>1199389183</v>
      </c>
      <c r="V8" s="1">
        <v>1584293234</v>
      </c>
      <c r="W8" s="1">
        <v>1381967514</v>
      </c>
      <c r="X8" s="2">
        <f>T8/E8/1000000*100</f>
        <v>12.427108222431597</v>
      </c>
      <c r="Y8" s="2">
        <f>V8/E8/1000000*100</f>
        <v>10.878583510998254</v>
      </c>
      <c r="Z8" s="2">
        <f>(V8-T8)/T8*100</f>
        <v>-12.460861237517628</v>
      </c>
      <c r="AA8" s="2">
        <f>U8/E8/1000000*100</f>
        <v>8.2356315797113755</v>
      </c>
      <c r="AB8" s="2">
        <f>W8/E8/1000000*100</f>
        <v>9.4893096100514231</v>
      </c>
      <c r="AC8" s="2">
        <f>(W8-U8)/U8*100</f>
        <v>15.222609440525527</v>
      </c>
      <c r="AD8">
        <v>1.6407508532423207</v>
      </c>
      <c r="AE8">
        <v>2.0899036592214978E-2</v>
      </c>
      <c r="AF8">
        <v>1.9078836102408812</v>
      </c>
      <c r="AG8">
        <v>2.8658594755399284E-2</v>
      </c>
      <c r="AH8" s="4">
        <f>T8*AD8+U8*AE8</f>
        <v>2994515529.513926</v>
      </c>
      <c r="AI8" s="4">
        <f t="shared" si="1"/>
        <v>3062252341.9129739</v>
      </c>
      <c r="AJ8" s="4">
        <f>K8+O8+AH8</f>
        <v>3467574759.513926</v>
      </c>
      <c r="AK8" s="4">
        <f>AJ8/E8</f>
        <v>238101.76545891838</v>
      </c>
      <c r="AL8" s="4">
        <f>L8+R8+AI8</f>
        <v>3607141306.9129739</v>
      </c>
      <c r="AM8" s="4">
        <f>AL8/E8</f>
        <v>247685.13240538252</v>
      </c>
      <c r="AN8" s="4">
        <f t="shared" si="2"/>
        <v>139566547.39904785</v>
      </c>
      <c r="AO8" s="16">
        <f t="shared" si="3"/>
        <v>4.0249037750699239</v>
      </c>
      <c r="AP8" s="9">
        <v>21661309000</v>
      </c>
      <c r="AQ8" s="9">
        <v>19724668100</v>
      </c>
      <c r="AR8" s="18">
        <f t="shared" si="12"/>
        <v>-8.9405534079219304</v>
      </c>
      <c r="AS8" s="4">
        <f>609000*E8</f>
        <v>8869119573.6149998</v>
      </c>
      <c r="AT8" s="4">
        <f t="shared" si="4"/>
        <v>12792189426.385</v>
      </c>
      <c r="AU8" s="4">
        <f t="shared" si="5"/>
        <v>10855548526.385</v>
      </c>
      <c r="AV8" s="4">
        <f t="shared" si="13"/>
        <v>-1936640900</v>
      </c>
      <c r="AW8" s="16">
        <f t="shared" si="6"/>
        <v>-15.139245014661135</v>
      </c>
      <c r="AX8" s="4">
        <f t="shared" si="7"/>
        <v>9324614666.8710747</v>
      </c>
      <c r="AY8" s="4">
        <f t="shared" si="8"/>
        <v>7248407219.4720268</v>
      </c>
      <c r="AZ8" s="16">
        <f t="shared" si="9"/>
        <v>27.106968509720097</v>
      </c>
      <c r="BA8" s="16">
        <f t="shared" si="10"/>
        <v>33.228549420101814</v>
      </c>
      <c r="BB8" s="16">
        <f t="shared" si="14"/>
        <v>6.1215809103817165</v>
      </c>
    </row>
    <row r="9" spans="1:54">
      <c r="A9" t="s">
        <v>0</v>
      </c>
      <c r="B9" s="1">
        <v>81008</v>
      </c>
      <c r="C9" s="1" t="s">
        <v>8</v>
      </c>
      <c r="D9">
        <v>8</v>
      </c>
      <c r="E9" s="2">
        <v>1642.296384</v>
      </c>
      <c r="F9" s="12">
        <v>42884</v>
      </c>
      <c r="G9" s="1">
        <v>36882</v>
      </c>
      <c r="H9" s="2">
        <f>F9/E9</f>
        <v>26.112217269547372</v>
      </c>
      <c r="I9" s="2">
        <f>G9/E9</f>
        <v>22.457578521953319</v>
      </c>
      <c r="J9" s="2">
        <f>(G9-F9)/F9*100</f>
        <v>-13.995895905232722</v>
      </c>
      <c r="K9" s="4">
        <f>F9*105</f>
        <v>4502820</v>
      </c>
      <c r="L9" s="4">
        <f t="shared" si="0"/>
        <v>4130784</v>
      </c>
      <c r="M9">
        <v>12</v>
      </c>
      <c r="N9">
        <v>13078680</v>
      </c>
      <c r="O9">
        <v>2601720</v>
      </c>
      <c r="P9">
        <v>8</v>
      </c>
      <c r="Q9">
        <v>11271200</v>
      </c>
      <c r="R9">
        <v>1877560</v>
      </c>
      <c r="S9" s="17">
        <f t="shared" si="11"/>
        <v>-33.333333333333329</v>
      </c>
      <c r="T9" s="1">
        <v>56912069</v>
      </c>
      <c r="U9" s="1">
        <v>209496106</v>
      </c>
      <c r="V9" s="1">
        <v>58434455</v>
      </c>
      <c r="W9" s="1">
        <v>199143433</v>
      </c>
      <c r="X9" s="2">
        <f>T9/E9/1000000*100</f>
        <v>3.4653957443043364</v>
      </c>
      <c r="Y9" s="2">
        <f>V9/E9/1000000*100</f>
        <v>3.5580943591726255</v>
      </c>
      <c r="Z9" s="2">
        <f>(V9-T9)/T9*100</f>
        <v>2.6749791858735623</v>
      </c>
      <c r="AA9" s="2">
        <f>U9/E9/1000000*100</f>
        <v>12.756291010624304</v>
      </c>
      <c r="AB9" s="2">
        <f>W9/E9/1000000*100</f>
        <v>12.12591313846551</v>
      </c>
      <c r="AC9" s="2">
        <f>(W9-U9)/U9*100</f>
        <v>-4.9417018758334343</v>
      </c>
      <c r="AD9">
        <v>1.6407508532423207</v>
      </c>
      <c r="AE9">
        <v>2.0899036592214978E-2</v>
      </c>
      <c r="AF9">
        <v>1.9078836102408812</v>
      </c>
      <c r="AG9">
        <v>2.8658594755399284E-2</v>
      </c>
      <c r="AH9" s="4">
        <f>T9*AD9+U9*AE9</f>
        <v>97756792.556756377</v>
      </c>
      <c r="AI9" s="4">
        <f t="shared" si="1"/>
        <v>117193309.91240433</v>
      </c>
      <c r="AJ9" s="4">
        <f>K9+O9+AH9</f>
        <v>104861332.55675638</v>
      </c>
      <c r="AK9" s="4">
        <f>AJ9/E9</f>
        <v>63850.431370587721</v>
      </c>
      <c r="AL9" s="4">
        <f>L9+R9+AI9</f>
        <v>123201653.91240433</v>
      </c>
      <c r="AM9" s="4">
        <f>AL9/E9</f>
        <v>75017.917053639656</v>
      </c>
      <c r="AN9" s="4">
        <f t="shared" si="2"/>
        <v>18340321.355647951</v>
      </c>
      <c r="AO9" s="16">
        <f t="shared" si="3"/>
        <v>17.490070847346157</v>
      </c>
      <c r="AP9">
        <v>2703569000</v>
      </c>
      <c r="AQ9" s="9">
        <v>2330626200</v>
      </c>
      <c r="AR9" s="18">
        <f t="shared" si="12"/>
        <v>-13.794462061075563</v>
      </c>
      <c r="AS9" s="4">
        <f>609000*E9</f>
        <v>1000158497.8559999</v>
      </c>
      <c r="AT9" s="4">
        <f t="shared" si="4"/>
        <v>1703410502.1440001</v>
      </c>
      <c r="AU9" s="4">
        <f t="shared" si="5"/>
        <v>1330467702.1440001</v>
      </c>
      <c r="AV9" s="4">
        <f t="shared" si="13"/>
        <v>-372942800</v>
      </c>
      <c r="AW9" s="16">
        <f t="shared" si="6"/>
        <v>-21.893888732668668</v>
      </c>
      <c r="AX9" s="4">
        <f t="shared" si="7"/>
        <v>1598549169.5872436</v>
      </c>
      <c r="AY9" s="4">
        <f t="shared" si="8"/>
        <v>1207266048.2315958</v>
      </c>
      <c r="AZ9" s="16">
        <f t="shared" si="9"/>
        <v>6.1559637224716246</v>
      </c>
      <c r="BA9" s="16">
        <f t="shared" si="10"/>
        <v>9.260025907721726</v>
      </c>
      <c r="BB9" s="16">
        <f t="shared" si="14"/>
        <v>3.1040621852501014</v>
      </c>
    </row>
    <row r="10" spans="1:54">
      <c r="A10" t="s">
        <v>0</v>
      </c>
      <c r="B10" s="1">
        <v>81009</v>
      </c>
      <c r="C10" s="1" t="s">
        <v>9</v>
      </c>
      <c r="D10">
        <v>9</v>
      </c>
      <c r="E10" s="2">
        <v>721.85945100000004</v>
      </c>
      <c r="F10" s="12">
        <v>14210</v>
      </c>
      <c r="G10" s="1">
        <v>11149</v>
      </c>
      <c r="H10" s="2">
        <f>F10/E10</f>
        <v>19.685272500505086</v>
      </c>
      <c r="I10" s="2">
        <f>G10/E10</f>
        <v>15.44483484223302</v>
      </c>
      <c r="J10" s="2">
        <f>(G10-F10)/F10*100</f>
        <v>-21.541168191414499</v>
      </c>
      <c r="K10" s="4">
        <f>F10*105</f>
        <v>1492050</v>
      </c>
      <c r="L10" s="4">
        <f t="shared" si="0"/>
        <v>1248688</v>
      </c>
      <c r="M10">
        <v>0</v>
      </c>
      <c r="N10">
        <v>0</v>
      </c>
      <c r="O10">
        <v>0</v>
      </c>
      <c r="P10">
        <v>1</v>
      </c>
      <c r="Q10">
        <v>1408900</v>
      </c>
      <c r="R10">
        <v>234695</v>
      </c>
      <c r="S10" s="17">
        <v>9999.9</v>
      </c>
      <c r="T10" s="1">
        <v>46560344</v>
      </c>
      <c r="U10" s="1">
        <v>52016047</v>
      </c>
      <c r="V10" s="1">
        <v>40903148</v>
      </c>
      <c r="W10" s="1">
        <v>68715280</v>
      </c>
      <c r="X10" s="2">
        <f>T10/E10/1000000*100</f>
        <v>6.4500567160961086</v>
      </c>
      <c r="Y10" s="2">
        <f>V10/E10/1000000*100</f>
        <v>5.6663590042821221</v>
      </c>
      <c r="Z10" s="2">
        <f>(V10-T10)/T10*100</f>
        <v>-12.150245281692936</v>
      </c>
      <c r="AA10" s="2">
        <f>U10/E10/1000000*100</f>
        <v>7.2058413764537654</v>
      </c>
      <c r="AB10" s="2">
        <f>W10/E10/1000000*100</f>
        <v>9.5192048680401626</v>
      </c>
      <c r="AC10" s="2">
        <f>(W10-U10)/U10*100</f>
        <v>32.104002443707422</v>
      </c>
      <c r="AD10">
        <v>1.6407508532423207</v>
      </c>
      <c r="AE10">
        <v>2.0899036592214978E-2</v>
      </c>
      <c r="AF10">
        <v>1.9078836102408812</v>
      </c>
      <c r="AG10">
        <v>2.8658594755399284E-2</v>
      </c>
      <c r="AH10" s="4">
        <f>T10*AD10+U10*AE10</f>
        <v>77481009.414891347</v>
      </c>
      <c r="AI10" s="4">
        <f t="shared" si="1"/>
        <v>80007729.039480865</v>
      </c>
      <c r="AJ10" s="4">
        <f>K10+O10+AH10</f>
        <v>78973059.414891347</v>
      </c>
      <c r="AK10" s="4">
        <f>AJ10/E10</f>
        <v>109402.26564255559</v>
      </c>
      <c r="AL10" s="4">
        <f>L10+R10+AI10</f>
        <v>81491112.039480865</v>
      </c>
      <c r="AM10" s="4">
        <f>AL10/E10</f>
        <v>112890.55220734494</v>
      </c>
      <c r="AN10" s="4">
        <f t="shared" si="2"/>
        <v>2518052.6245895177</v>
      </c>
      <c r="AO10" s="16">
        <f t="shared" si="3"/>
        <v>3.188495726575217</v>
      </c>
      <c r="AP10">
        <v>1312775000</v>
      </c>
      <c r="AQ10" s="9">
        <v>1121800400</v>
      </c>
      <c r="AR10" s="18">
        <f t="shared" si="12"/>
        <v>-14.547397688103445</v>
      </c>
      <c r="AS10" s="4">
        <f>609000*E10</f>
        <v>439612405.65900004</v>
      </c>
      <c r="AT10" s="4">
        <f t="shared" si="4"/>
        <v>873162594.34099996</v>
      </c>
      <c r="AU10" s="4">
        <f t="shared" si="5"/>
        <v>682187994.34099996</v>
      </c>
      <c r="AV10" s="4">
        <f t="shared" si="13"/>
        <v>-190974600</v>
      </c>
      <c r="AW10" s="16">
        <f t="shared" si="6"/>
        <v>-21.87159656605925</v>
      </c>
      <c r="AX10" s="4">
        <f t="shared" si="7"/>
        <v>794189534.9261086</v>
      </c>
      <c r="AY10" s="4">
        <f t="shared" si="8"/>
        <v>600696882.30151916</v>
      </c>
      <c r="AZ10" s="16">
        <f t="shared" si="9"/>
        <v>9.0444849477885043</v>
      </c>
      <c r="BA10" s="16">
        <f t="shared" si="10"/>
        <v>11.945550598292492</v>
      </c>
      <c r="BB10" s="16">
        <f t="shared" si="14"/>
        <v>2.9010656505039876</v>
      </c>
    </row>
    <row r="11" spans="1:54">
      <c r="A11" t="s">
        <v>0</v>
      </c>
      <c r="B11" s="1">
        <v>81010</v>
      </c>
      <c r="C11" s="1" t="s">
        <v>10</v>
      </c>
      <c r="D11">
        <v>10</v>
      </c>
      <c r="E11" s="2">
        <v>1264.696373</v>
      </c>
      <c r="F11" s="6">
        <v>15045</v>
      </c>
      <c r="G11" s="1">
        <v>11559</v>
      </c>
      <c r="H11" s="2">
        <f>F11/E11</f>
        <v>11.896135958950836</v>
      </c>
      <c r="I11" s="2">
        <f>G11/E11</f>
        <v>9.1397431405458764</v>
      </c>
      <c r="J11" s="2">
        <f>(G11-F11)/F11*100</f>
        <v>-23.17048853439681</v>
      </c>
      <c r="K11" s="4">
        <f>F11*105</f>
        <v>1579725</v>
      </c>
      <c r="L11" s="4">
        <f t="shared" si="0"/>
        <v>1294608</v>
      </c>
      <c r="M11">
        <v>5</v>
      </c>
      <c r="N11">
        <v>5449450</v>
      </c>
      <c r="O11">
        <v>1084050</v>
      </c>
      <c r="P11">
        <v>2</v>
      </c>
      <c r="Q11">
        <v>2817800</v>
      </c>
      <c r="R11">
        <v>469390</v>
      </c>
      <c r="S11" s="17">
        <f t="shared" si="11"/>
        <v>-60</v>
      </c>
      <c r="T11" s="1">
        <v>37445228</v>
      </c>
      <c r="U11" s="1">
        <v>42063834</v>
      </c>
      <c r="V11" s="1">
        <v>31835444</v>
      </c>
      <c r="W11" s="1">
        <v>52655412</v>
      </c>
      <c r="X11" s="2">
        <f>T11/E11/1000000*100</f>
        <v>2.960807732149636</v>
      </c>
      <c r="Y11" s="2">
        <f>V11/E11/1000000*100</f>
        <v>2.5172400806750792</v>
      </c>
      <c r="Z11" s="2">
        <f>(V11-T11)/T11*100</f>
        <v>-14.981305495055338</v>
      </c>
      <c r="AA11" s="2">
        <f>U11/E11/1000000*100</f>
        <v>3.3260025803837747</v>
      </c>
      <c r="AB11" s="2">
        <f>W11/E11/1000000*100</f>
        <v>4.1634824867169922</v>
      </c>
      <c r="AC11" s="2">
        <f>(W11-U11)/U11*100</f>
        <v>25.179773198990844</v>
      </c>
      <c r="AD11">
        <v>1.6407508532423207</v>
      </c>
      <c r="AE11">
        <v>2.0899036592214978E-2</v>
      </c>
      <c r="AF11">
        <v>1.9078836102408812</v>
      </c>
      <c r="AG11">
        <v>2.8658594755399284E-2</v>
      </c>
      <c r="AH11" s="4">
        <f>T11*AD11+U11*AE11</f>
        <v>62317383.396828093</v>
      </c>
      <c r="AI11" s="4">
        <f t="shared" si="1"/>
        <v>62247351.94652798</v>
      </c>
      <c r="AJ11" s="4">
        <f>K11+O11+AH11</f>
        <v>64981158.396828093</v>
      </c>
      <c r="AK11" s="4">
        <f>AJ11/E11</f>
        <v>51380.837159108458</v>
      </c>
      <c r="AL11" s="4">
        <f>L11+R11+AI11</f>
        <v>64011349.94652798</v>
      </c>
      <c r="AM11" s="4">
        <f>AL11/E11</f>
        <v>50614.006107004134</v>
      </c>
      <c r="AN11" s="4">
        <f t="shared" si="2"/>
        <v>-969808.45030011237</v>
      </c>
      <c r="AO11" s="16">
        <f t="shared" si="3"/>
        <v>-1.4924456168935447</v>
      </c>
      <c r="AP11">
        <v>1755795000</v>
      </c>
      <c r="AQ11" s="9">
        <v>1623206100</v>
      </c>
      <c r="AR11" s="18">
        <f t="shared" si="12"/>
        <v>-7.5515023109189849</v>
      </c>
      <c r="AS11" s="4">
        <f>609000*E11</f>
        <v>770200091.15699995</v>
      </c>
      <c r="AT11" s="4">
        <f t="shared" si="4"/>
        <v>985594908.84300005</v>
      </c>
      <c r="AU11" s="4">
        <f t="shared" si="5"/>
        <v>853006008.84300005</v>
      </c>
      <c r="AV11" s="4">
        <f t="shared" si="13"/>
        <v>-132588900</v>
      </c>
      <c r="AW11" s="16">
        <f t="shared" si="6"/>
        <v>-13.452677039053244</v>
      </c>
      <c r="AX11" s="4">
        <f t="shared" si="7"/>
        <v>920613750.446172</v>
      </c>
      <c r="AY11" s="4">
        <f t="shared" si="8"/>
        <v>788994658.8964721</v>
      </c>
      <c r="AZ11" s="16">
        <f t="shared" si="9"/>
        <v>6.5930899007088151</v>
      </c>
      <c r="BA11" s="16">
        <f t="shared" si="10"/>
        <v>7.5042085615963785</v>
      </c>
      <c r="BB11" s="16">
        <f t="shared" si="14"/>
        <v>0.91111866088756344</v>
      </c>
    </row>
    <row r="12" spans="1:54">
      <c r="A12" t="s">
        <v>0</v>
      </c>
      <c r="B12" s="1">
        <v>81011</v>
      </c>
      <c r="C12" s="1" t="s">
        <v>11</v>
      </c>
      <c r="D12">
        <v>11</v>
      </c>
      <c r="E12" s="2">
        <v>1357.8805259999999</v>
      </c>
      <c r="F12" s="12">
        <v>18458</v>
      </c>
      <c r="G12" s="1">
        <v>15657</v>
      </c>
      <c r="H12" s="2">
        <f>F12/E12</f>
        <v>13.59324303322397</v>
      </c>
      <c r="I12" s="2">
        <f>G12/E12</f>
        <v>11.530469507594956</v>
      </c>
      <c r="J12" s="2">
        <f>(G12-F12)/F12*100</f>
        <v>-15.174991873442409</v>
      </c>
      <c r="K12" s="4">
        <f>F12*105</f>
        <v>1938090</v>
      </c>
      <c r="L12" s="4">
        <f t="shared" si="0"/>
        <v>1753584</v>
      </c>
      <c r="M12">
        <v>5</v>
      </c>
      <c r="N12">
        <v>5449450</v>
      </c>
      <c r="O12">
        <v>1084050</v>
      </c>
      <c r="P12">
        <v>2</v>
      </c>
      <c r="Q12">
        <v>2817800</v>
      </c>
      <c r="R12">
        <v>469390</v>
      </c>
      <c r="S12" s="17">
        <f t="shared" si="11"/>
        <v>-60</v>
      </c>
      <c r="T12" s="1">
        <v>28664738</v>
      </c>
      <c r="U12" s="1">
        <v>65079703</v>
      </c>
      <c r="V12" s="1">
        <v>25010126</v>
      </c>
      <c r="W12" s="1">
        <v>77814146</v>
      </c>
      <c r="X12" s="2">
        <f>T12/E12/1000000*100</f>
        <v>2.1109911697783637</v>
      </c>
      <c r="Y12" s="2">
        <f>V12/E12/1000000*100</f>
        <v>1.8418502601016022</v>
      </c>
      <c r="Z12" s="2">
        <f>(V12-T12)/T12*100</f>
        <v>-12.749504286416293</v>
      </c>
      <c r="AA12" s="2">
        <f>U12/E12/1000000*100</f>
        <v>4.7927414639128569</v>
      </c>
      <c r="AB12" s="2">
        <f>W12/E12/1000000*100</f>
        <v>5.7305590963309827</v>
      </c>
      <c r="AC12" s="2">
        <f>(W12-U12)/U12*100</f>
        <v>19.56745715326943</v>
      </c>
      <c r="AD12">
        <v>1.6407508532423207</v>
      </c>
      <c r="AE12">
        <v>2.0899036592214978E-2</v>
      </c>
      <c r="AF12">
        <v>1.9078836102408812</v>
      </c>
      <c r="AG12">
        <v>2.8658594755399284E-2</v>
      </c>
      <c r="AH12" s="4">
        <f>T12*AD12+U12*AE12</f>
        <v>48391796.42587506</v>
      </c>
      <c r="AI12" s="4">
        <f t="shared" si="1"/>
        <v>49946453.561910801</v>
      </c>
      <c r="AJ12" s="4">
        <f>K12+O12+AH12</f>
        <v>51413936.42587506</v>
      </c>
      <c r="AK12" s="4">
        <f>AJ12/E12</f>
        <v>37863.372691063298</v>
      </c>
      <c r="AL12" s="4">
        <f>L12+R12+AI12</f>
        <v>52169427.561910801</v>
      </c>
      <c r="AM12" s="4">
        <f>AL12/E12</f>
        <v>38419.747954991144</v>
      </c>
      <c r="AN12" s="4">
        <f t="shared" si="2"/>
        <v>755491.13603574038</v>
      </c>
      <c r="AO12" s="16">
        <f t="shared" si="3"/>
        <v>1.4694286968766794</v>
      </c>
      <c r="AP12">
        <v>1945100000</v>
      </c>
      <c r="AQ12" s="9">
        <v>1864271100</v>
      </c>
      <c r="AR12" s="18">
        <f t="shared" si="12"/>
        <v>-4.1555138553287749</v>
      </c>
      <c r="AS12" s="4">
        <f>609000*E12</f>
        <v>826949240.33399999</v>
      </c>
      <c r="AT12" s="4">
        <f t="shared" si="4"/>
        <v>1118150759.6659999</v>
      </c>
      <c r="AU12" s="4">
        <f t="shared" si="5"/>
        <v>1037321859.666</v>
      </c>
      <c r="AV12" s="4">
        <f t="shared" si="13"/>
        <v>-80828899.999999881</v>
      </c>
      <c r="AW12" s="16">
        <f t="shared" si="6"/>
        <v>-7.2288015995395902</v>
      </c>
      <c r="AX12" s="4">
        <f t="shared" si="7"/>
        <v>1066736823.2401248</v>
      </c>
      <c r="AY12" s="4">
        <f t="shared" si="8"/>
        <v>985152432.10408926</v>
      </c>
      <c r="AZ12" s="16">
        <f t="shared" si="9"/>
        <v>4.598122031525766</v>
      </c>
      <c r="BA12" s="16">
        <f t="shared" si="10"/>
        <v>5.0292420887291884</v>
      </c>
      <c r="BB12" s="16">
        <f t="shared" si="14"/>
        <v>0.43112005720342239</v>
      </c>
    </row>
    <row r="13" spans="1:54">
      <c r="A13" t="s">
        <v>0</v>
      </c>
      <c r="B13" s="1">
        <v>81012</v>
      </c>
      <c r="C13" s="1" t="s">
        <v>12</v>
      </c>
      <c r="D13">
        <v>12</v>
      </c>
      <c r="E13" s="2">
        <v>2508.5197819999999</v>
      </c>
      <c r="F13" s="12">
        <v>130544</v>
      </c>
      <c r="G13" s="1">
        <v>138744</v>
      </c>
      <c r="H13" s="2">
        <f>F13/E13</f>
        <v>52.040251361270712</v>
      </c>
      <c r="I13" s="2">
        <f>G13/E13</f>
        <v>55.309111371400782</v>
      </c>
      <c r="J13" s="2">
        <f>(G13-F13)/F13*100</f>
        <v>6.2814070351758788</v>
      </c>
      <c r="K13" s="4">
        <f>F13*105</f>
        <v>13707120</v>
      </c>
      <c r="L13" s="4">
        <f t="shared" si="0"/>
        <v>15539328</v>
      </c>
      <c r="M13">
        <v>50</v>
      </c>
      <c r="N13">
        <v>54494500</v>
      </c>
      <c r="O13">
        <v>10840500</v>
      </c>
      <c r="P13">
        <v>22</v>
      </c>
      <c r="Q13">
        <v>30995800</v>
      </c>
      <c r="R13">
        <v>5163290</v>
      </c>
      <c r="S13" s="17">
        <f t="shared" si="11"/>
        <v>-56.000000000000007</v>
      </c>
      <c r="T13" s="1">
        <v>11976</v>
      </c>
      <c r="U13" s="1">
        <v>422635362</v>
      </c>
      <c r="V13" s="1">
        <v>0</v>
      </c>
      <c r="W13" s="1">
        <v>539734404</v>
      </c>
      <c r="X13" s="2">
        <f>T13/E13/1000000*100</f>
        <v>4.7741301806485017E-4</v>
      </c>
      <c r="Y13" s="2">
        <f>V13/E13/1000000*100</f>
        <v>0</v>
      </c>
      <c r="Z13" s="2">
        <f>(V13-T13)/T13*100</f>
        <v>-100</v>
      </c>
      <c r="AA13" s="2">
        <f>U13/E13/1000000*100</f>
        <v>16.847997972056653</v>
      </c>
      <c r="AB13" s="2">
        <f>W13/E13/1000000*100</f>
        <v>21.516051333255941</v>
      </c>
      <c r="AC13" s="2">
        <f>(W13-U13)/U13*100</f>
        <v>27.706872762814388</v>
      </c>
      <c r="AD13">
        <v>1.6407508532423207</v>
      </c>
      <c r="AE13">
        <v>2.0899036592214978E-2</v>
      </c>
      <c r="AF13">
        <v>1.9078836102408812</v>
      </c>
      <c r="AG13">
        <v>2.8658594755399284E-2</v>
      </c>
      <c r="AH13" s="4">
        <f>T13*AD13+U13*AE13</f>
        <v>8852321.527820453</v>
      </c>
      <c r="AI13" s="4">
        <f t="shared" si="1"/>
        <v>15468029.559782958</v>
      </c>
      <c r="AJ13" s="4">
        <f>K13+O13+AH13</f>
        <v>33399941.527820453</v>
      </c>
      <c r="AK13" s="4">
        <f>AJ13/E13</f>
        <v>13314.601609874988</v>
      </c>
      <c r="AL13" s="4">
        <f>L13+R13+AI13</f>
        <v>36170647.55978296</v>
      </c>
      <c r="AM13" s="4">
        <f>AL13/E13</f>
        <v>14419.119920571135</v>
      </c>
      <c r="AN13" s="4">
        <f t="shared" si="2"/>
        <v>2770706.0319625065</v>
      </c>
      <c r="AO13" s="16">
        <f t="shared" si="3"/>
        <v>8.2955415645103727</v>
      </c>
      <c r="AP13">
        <v>3237418000</v>
      </c>
      <c r="AQ13" s="9">
        <v>2824233400</v>
      </c>
      <c r="AR13" s="18">
        <f t="shared" si="12"/>
        <v>-12.762781945365104</v>
      </c>
      <c r="AS13" s="4">
        <f>609000*E13</f>
        <v>1527688547.2379999</v>
      </c>
      <c r="AT13" s="4">
        <f t="shared" si="4"/>
        <v>1709729452.7620001</v>
      </c>
      <c r="AU13" s="4">
        <f t="shared" si="5"/>
        <v>1296544852.7620001</v>
      </c>
      <c r="AV13" s="4">
        <f t="shared" si="13"/>
        <v>-413184600</v>
      </c>
      <c r="AW13" s="16">
        <f t="shared" si="6"/>
        <v>-24.166665628442949</v>
      </c>
      <c r="AX13" s="4">
        <f t="shared" si="7"/>
        <v>1676329511.2341797</v>
      </c>
      <c r="AY13" s="4">
        <f t="shared" si="8"/>
        <v>1260374205.2022171</v>
      </c>
      <c r="AZ13" s="16">
        <f t="shared" si="9"/>
        <v>1.9535220308607406</v>
      </c>
      <c r="BA13" s="16">
        <f t="shared" si="10"/>
        <v>2.7897721766223089</v>
      </c>
      <c r="BB13" s="16">
        <f t="shared" si="14"/>
        <v>0.83625014576156831</v>
      </c>
    </row>
    <row r="14" spans="1:54">
      <c r="A14" t="s">
        <v>0</v>
      </c>
      <c r="B14" s="1">
        <v>81013</v>
      </c>
      <c r="C14" s="1" t="s">
        <v>13</v>
      </c>
      <c r="D14">
        <v>13</v>
      </c>
      <c r="E14" s="2">
        <v>8415.1957060000004</v>
      </c>
      <c r="F14" s="6">
        <v>330461</v>
      </c>
      <c r="G14" s="1">
        <v>331468</v>
      </c>
      <c r="H14" s="2">
        <f>F14/E14</f>
        <v>39.269556115537831</v>
      </c>
      <c r="I14" s="2">
        <f>G14/E14</f>
        <v>39.389220593368336</v>
      </c>
      <c r="J14" s="2">
        <f>(G14-F14)/F14*100</f>
        <v>0.3047258224117218</v>
      </c>
      <c r="K14" s="4">
        <f>F14*105</f>
        <v>34698405</v>
      </c>
      <c r="L14" s="4">
        <f t="shared" si="0"/>
        <v>37124416</v>
      </c>
      <c r="M14">
        <v>107</v>
      </c>
      <c r="N14">
        <v>116618230</v>
      </c>
      <c r="O14">
        <v>23198670</v>
      </c>
      <c r="P14">
        <v>112</v>
      </c>
      <c r="Q14">
        <v>157796800</v>
      </c>
      <c r="R14">
        <v>26285840</v>
      </c>
      <c r="S14" s="17">
        <f t="shared" si="11"/>
        <v>4.6728971962616823</v>
      </c>
      <c r="T14" s="1">
        <v>24597434</v>
      </c>
      <c r="U14" s="1">
        <v>2306526145</v>
      </c>
      <c r="V14" s="1">
        <v>3908630</v>
      </c>
      <c r="W14" s="1">
        <v>2558689076</v>
      </c>
      <c r="X14" s="2">
        <f>T14/E14/1000000*100</f>
        <v>0.29229782478453981</v>
      </c>
      <c r="Y14" s="2">
        <f>V14/E14/1000000*100</f>
        <v>4.6447285797681009E-2</v>
      </c>
      <c r="Z14" s="2">
        <f>(V14-T14)/T14*100</f>
        <v>-84.109602652048991</v>
      </c>
      <c r="AA14" s="2">
        <f>U14/E14/1000000*100</f>
        <v>27.409061245663679</v>
      </c>
      <c r="AB14" s="2">
        <f>W14/E14/1000000*100</f>
        <v>30.405580159896516</v>
      </c>
      <c r="AC14" s="2">
        <f>(W14-U14)/U14*100</f>
        <v>10.932584984853921</v>
      </c>
      <c r="AD14">
        <v>1.6407508532423207</v>
      </c>
      <c r="AE14">
        <v>2.0899036592214978E-2</v>
      </c>
      <c r="AF14">
        <v>1.9078836102408812</v>
      </c>
      <c r="AG14">
        <v>2.8658594755399284E-2</v>
      </c>
      <c r="AH14" s="4">
        <f>T14*AD14+U14*AE14</f>
        <v>88562435.128327221</v>
      </c>
      <c r="AI14" s="4">
        <f t="shared" si="1"/>
        <v>80785644.44964686</v>
      </c>
      <c r="AJ14" s="4">
        <f>K14+O14+AH14</f>
        <v>146459510.12832722</v>
      </c>
      <c r="AK14" s="4">
        <f>AJ14/E14</f>
        <v>17404.171601606624</v>
      </c>
      <c r="AL14" s="4">
        <f>L14+R14+AI14</f>
        <v>144195900.44964686</v>
      </c>
      <c r="AM14" s="4">
        <f>AL14/E14</f>
        <v>17135.180866540722</v>
      </c>
      <c r="AN14" s="4">
        <f t="shared" si="2"/>
        <v>-2263609.6786803603</v>
      </c>
      <c r="AO14" s="16">
        <f t="shared" si="3"/>
        <v>-1.5455532226599658</v>
      </c>
      <c r="AP14">
        <v>10603240000</v>
      </c>
      <c r="AQ14" s="9">
        <v>9722870000</v>
      </c>
      <c r="AR14" s="18">
        <f t="shared" si="12"/>
        <v>-8.3028395094329657</v>
      </c>
      <c r="AS14" s="4">
        <f>609000*E14</f>
        <v>5124854184.9540005</v>
      </c>
      <c r="AT14" s="4">
        <f t="shared" si="4"/>
        <v>5478385815.0459995</v>
      </c>
      <c r="AU14" s="4">
        <f t="shared" si="5"/>
        <v>4598015815.0459995</v>
      </c>
      <c r="AV14" s="4">
        <f t="shared" si="13"/>
        <v>-880370000</v>
      </c>
      <c r="AW14" s="16">
        <f t="shared" si="6"/>
        <v>-16.069879517833993</v>
      </c>
      <c r="AX14" s="4">
        <f t="shared" si="7"/>
        <v>5331926304.9176722</v>
      </c>
      <c r="AY14" s="4">
        <f t="shared" si="8"/>
        <v>4453819914.5963526</v>
      </c>
      <c r="AZ14" s="16">
        <f t="shared" si="9"/>
        <v>2.6734062746381704</v>
      </c>
      <c r="BA14" s="16">
        <f t="shared" si="10"/>
        <v>3.1360462044910191</v>
      </c>
      <c r="BB14" s="16">
        <f t="shared" si="14"/>
        <v>0.46263992985284874</v>
      </c>
    </row>
    <row r="15" spans="1:54">
      <c r="A15" t="s">
        <v>14</v>
      </c>
      <c r="B15" s="1">
        <v>82014</v>
      </c>
      <c r="C15" s="1" t="s">
        <v>15</v>
      </c>
      <c r="D15">
        <v>14</v>
      </c>
      <c r="E15" s="2">
        <v>2496.0290340000001</v>
      </c>
      <c r="F15" s="6">
        <v>499988</v>
      </c>
      <c r="G15" s="1">
        <v>464856</v>
      </c>
      <c r="H15" s="2">
        <f>F15/E15</f>
        <v>200.31337504065266</v>
      </c>
      <c r="I15" s="2">
        <f>G15/E15</f>
        <v>186.23821825303335</v>
      </c>
      <c r="J15" s="2">
        <f>(G15-F15)/F15*100</f>
        <v>-7.026568637647304</v>
      </c>
      <c r="K15" s="4">
        <f>F15*105</f>
        <v>52498740</v>
      </c>
      <c r="L15" s="4">
        <f t="shared" si="0"/>
        <v>52063872</v>
      </c>
      <c r="M15">
        <v>190</v>
      </c>
      <c r="N15">
        <v>207079100</v>
      </c>
      <c r="O15">
        <v>41193900</v>
      </c>
      <c r="P15">
        <v>196</v>
      </c>
      <c r="Q15">
        <v>276144400</v>
      </c>
      <c r="R15">
        <v>46000220</v>
      </c>
      <c r="S15" s="17">
        <f t="shared" si="11"/>
        <v>3.1578947368421053</v>
      </c>
      <c r="T15" s="1">
        <v>506315911</v>
      </c>
      <c r="U15" s="1">
        <v>310648993</v>
      </c>
      <c r="V15" s="1">
        <v>474456805</v>
      </c>
      <c r="W15" s="1">
        <v>332827341</v>
      </c>
      <c r="X15" s="2">
        <f>T15/E15/1000000*100</f>
        <v>20.28485663039767</v>
      </c>
      <c r="Y15" s="2">
        <f>V15/E15/1000000*100</f>
        <v>19.008464987270656</v>
      </c>
      <c r="Z15" s="2">
        <f>(V15-T15)/T15*100</f>
        <v>-6.2923375125772019</v>
      </c>
      <c r="AA15" s="2">
        <f>U15/E15/1000000*100</f>
        <v>12.44572834564231</v>
      </c>
      <c r="AB15" s="2">
        <f>W15/E15/1000000*100</f>
        <v>13.334273618870091</v>
      </c>
      <c r="AC15" s="2">
        <f>(W15-U15)/U15*100</f>
        <v>7.1393593733619474</v>
      </c>
      <c r="AD15">
        <v>1.8721890848776754</v>
      </c>
      <c r="AE15">
        <v>0.23385541795984865</v>
      </c>
      <c r="AF15">
        <v>1.8925808597438727</v>
      </c>
      <c r="AG15">
        <v>0.33982148618130981</v>
      </c>
      <c r="AH15" s="4">
        <f>T15*AD15+U15*AE15</f>
        <v>1020566072.1709176</v>
      </c>
      <c r="AI15" s="4">
        <f t="shared" si="1"/>
        <v>1011049749.5786246</v>
      </c>
      <c r="AJ15" s="4">
        <f>K15+O15+AH15</f>
        <v>1114258712.1709175</v>
      </c>
      <c r="AK15" s="4">
        <f>AJ15/E15</f>
        <v>446412.56050826749</v>
      </c>
      <c r="AL15" s="4">
        <f>L15+R15+AI15</f>
        <v>1109113841.5786247</v>
      </c>
      <c r="AM15" s="4">
        <f>AL15/E15</f>
        <v>444351.33825395425</v>
      </c>
      <c r="AN15" s="4">
        <f t="shared" si="2"/>
        <v>-5144870.5922927856</v>
      </c>
      <c r="AO15" s="16">
        <f t="shared" si="3"/>
        <v>-0.46173034467632756</v>
      </c>
      <c r="AP15">
        <v>3995604000</v>
      </c>
      <c r="AQ15" s="9">
        <v>3707525600</v>
      </c>
      <c r="AR15" s="18">
        <f t="shared" si="12"/>
        <v>-7.2098836621446978</v>
      </c>
      <c r="AS15" s="4">
        <f>609000*E15</f>
        <v>1520081681.7060001</v>
      </c>
      <c r="AT15" s="4">
        <f t="shared" si="4"/>
        <v>2475522318.2939997</v>
      </c>
      <c r="AU15" s="4">
        <f t="shared" si="5"/>
        <v>2187443918.2939997</v>
      </c>
      <c r="AV15" s="4">
        <f t="shared" si="13"/>
        <v>-288078400</v>
      </c>
      <c r="AW15" s="16">
        <f t="shared" si="6"/>
        <v>-11.637075451556766</v>
      </c>
      <c r="AX15" s="4">
        <f t="shared" si="7"/>
        <v>1361263606.1230822</v>
      </c>
      <c r="AY15" s="4">
        <f t="shared" si="8"/>
        <v>1078330076.7153749</v>
      </c>
      <c r="AZ15" s="16">
        <f t="shared" si="9"/>
        <v>45.011054997831984</v>
      </c>
      <c r="BA15" s="16">
        <f t="shared" si="10"/>
        <v>50.703646950804071</v>
      </c>
      <c r="BB15" s="16">
        <f t="shared" si="14"/>
        <v>5.6925919529720872</v>
      </c>
    </row>
    <row r="16" spans="1:54">
      <c r="A16" t="s">
        <v>14</v>
      </c>
      <c r="B16" s="1">
        <v>82015</v>
      </c>
      <c r="C16" s="1" t="s">
        <v>16</v>
      </c>
      <c r="D16">
        <v>15</v>
      </c>
      <c r="E16" s="2">
        <v>861.26678100000004</v>
      </c>
      <c r="F16" s="6">
        <v>78926</v>
      </c>
      <c r="G16" s="1">
        <v>86015</v>
      </c>
      <c r="H16" s="2">
        <f>F16/E16</f>
        <v>91.639433612382632</v>
      </c>
      <c r="I16" s="2">
        <f>G16/E16</f>
        <v>99.870332744204603</v>
      </c>
      <c r="J16" s="2">
        <f>(G16-F16)/F16*100</f>
        <v>8.9818310822796033</v>
      </c>
      <c r="K16" s="4">
        <f>F16*105</f>
        <v>8287230</v>
      </c>
      <c r="L16" s="4">
        <f t="shared" si="0"/>
        <v>9633680</v>
      </c>
      <c r="M16">
        <v>41</v>
      </c>
      <c r="N16">
        <v>44685490</v>
      </c>
      <c r="O16">
        <v>8889210</v>
      </c>
      <c r="P16">
        <v>38</v>
      </c>
      <c r="Q16">
        <v>53538200</v>
      </c>
      <c r="R16">
        <v>8918410</v>
      </c>
      <c r="S16" s="17">
        <f t="shared" si="11"/>
        <v>-7.3170731707317067</v>
      </c>
      <c r="T16" s="1">
        <v>150926982</v>
      </c>
      <c r="U16" s="1">
        <v>125574370</v>
      </c>
      <c r="V16" s="1">
        <v>149202323</v>
      </c>
      <c r="W16" s="1">
        <v>135214665</v>
      </c>
      <c r="X16" s="2">
        <f>T16/E16/1000000*100</f>
        <v>17.523836438317243</v>
      </c>
      <c r="Y16" s="2">
        <f>V16/E16/1000000*100</f>
        <v>17.32358965787164</v>
      </c>
      <c r="Z16" s="2">
        <f>(V16-T16)/T16*100</f>
        <v>-1.1427108507344301</v>
      </c>
      <c r="AA16" s="2">
        <f>U16/E16/1000000*100</f>
        <v>14.580194287093953</v>
      </c>
      <c r="AB16" s="2">
        <f>W16/E16/1000000*100</f>
        <v>15.69951006853009</v>
      </c>
      <c r="AC16" s="2">
        <f>(W16-U16)/U16*100</f>
        <v>7.6769606727869713</v>
      </c>
      <c r="AD16">
        <v>1.8721890848776754</v>
      </c>
      <c r="AE16">
        <v>0.23385541795984865</v>
      </c>
      <c r="AF16">
        <v>1.8925808597438727</v>
      </c>
      <c r="AG16">
        <v>0.33982148618130981</v>
      </c>
      <c r="AH16" s="4">
        <f>T16*AD16+U16*AE16</f>
        <v>311930095.09532404</v>
      </c>
      <c r="AI16" s="4">
        <f t="shared" si="1"/>
        <v>328326309.15293092</v>
      </c>
      <c r="AJ16" s="4">
        <f>K16+O16+AH16</f>
        <v>329106535.09532404</v>
      </c>
      <c r="AK16" s="4">
        <f>AJ16/E16</f>
        <v>382119.15559219045</v>
      </c>
      <c r="AL16" s="4">
        <f>L16+R16+AI16</f>
        <v>346878399.15293092</v>
      </c>
      <c r="AM16" s="4">
        <f>AL16/E16</f>
        <v>402753.71906272433</v>
      </c>
      <c r="AN16" s="4">
        <f t="shared" si="2"/>
        <v>17771864.057606876</v>
      </c>
      <c r="AO16" s="16">
        <f t="shared" si="3"/>
        <v>5.4000337770440643</v>
      </c>
      <c r="AP16">
        <v>1163730000</v>
      </c>
      <c r="AQ16" s="9">
        <v>1116713900</v>
      </c>
      <c r="AR16" s="18">
        <f t="shared" si="12"/>
        <v>-4.0401209902640653</v>
      </c>
      <c r="AS16" s="4">
        <f>609000*E16</f>
        <v>524511469.62900001</v>
      </c>
      <c r="AT16" s="4">
        <f t="shared" si="4"/>
        <v>639218530.37100005</v>
      </c>
      <c r="AU16" s="4">
        <f t="shared" si="5"/>
        <v>592202430.37100005</v>
      </c>
      <c r="AV16" s="4">
        <f t="shared" si="13"/>
        <v>-47016100</v>
      </c>
      <c r="AW16" s="16">
        <f t="shared" si="6"/>
        <v>-7.3552467217607154</v>
      </c>
      <c r="AX16" s="4">
        <f t="shared" si="7"/>
        <v>310111995.27567601</v>
      </c>
      <c r="AY16" s="4">
        <f t="shared" si="8"/>
        <v>245324031.21806914</v>
      </c>
      <c r="AZ16" s="16">
        <f t="shared" si="9"/>
        <v>51.485762608338625</v>
      </c>
      <c r="BA16" s="16">
        <f t="shared" si="10"/>
        <v>58.574295099670607</v>
      </c>
      <c r="BB16" s="16">
        <f t="shared" si="14"/>
        <v>7.088532491331982</v>
      </c>
    </row>
    <row r="17" spans="1:54">
      <c r="A17" t="s">
        <v>14</v>
      </c>
      <c r="B17" s="1">
        <v>82016</v>
      </c>
      <c r="C17" s="1" t="s">
        <v>17</v>
      </c>
      <c r="D17">
        <v>16</v>
      </c>
      <c r="E17" s="2">
        <v>2048.134943</v>
      </c>
      <c r="F17" s="6">
        <v>212917</v>
      </c>
      <c r="G17" s="1">
        <v>196396</v>
      </c>
      <c r="H17" s="2">
        <f>F17/E17</f>
        <v>103.95652919632845</v>
      </c>
      <c r="I17" s="2">
        <f>G17/E17</f>
        <v>95.890166158841808</v>
      </c>
      <c r="J17" s="2">
        <f>(G17-F17)/F17*100</f>
        <v>-7.7593616291794456</v>
      </c>
      <c r="K17" s="4">
        <f>F17*105</f>
        <v>22356285</v>
      </c>
      <c r="L17" s="4">
        <f t="shared" si="0"/>
        <v>21996352</v>
      </c>
      <c r="M17">
        <v>98</v>
      </c>
      <c r="N17">
        <v>106809220</v>
      </c>
      <c r="O17">
        <v>21247380</v>
      </c>
      <c r="P17">
        <v>83</v>
      </c>
      <c r="Q17">
        <v>116938700</v>
      </c>
      <c r="R17">
        <v>19479685</v>
      </c>
      <c r="S17" s="17">
        <f t="shared" si="11"/>
        <v>-15.306122448979592</v>
      </c>
      <c r="T17" s="1">
        <v>111425504</v>
      </c>
      <c r="U17" s="1">
        <v>246250217</v>
      </c>
      <c r="V17" s="1">
        <v>108009896</v>
      </c>
      <c r="W17" s="1">
        <v>258528893</v>
      </c>
      <c r="X17" s="2">
        <f>T17/E17/1000000*100</f>
        <v>5.4403399727553987</v>
      </c>
      <c r="Y17" s="2">
        <f>V17/E17/1000000*100</f>
        <v>5.2735732266640989</v>
      </c>
      <c r="Z17" s="2">
        <f>(V17-T17)/T17*100</f>
        <v>-3.065373615002899</v>
      </c>
      <c r="AA17" s="2">
        <f>U17/E17/1000000*100</f>
        <v>12.023144170339952</v>
      </c>
      <c r="AB17" s="2">
        <f>W17/E17/1000000*100</f>
        <v>12.622649395421206</v>
      </c>
      <c r="AC17" s="2">
        <f>(W17-U17)/U17*100</f>
        <v>4.9862599714988267</v>
      </c>
      <c r="AD17">
        <v>1.8721890848776754</v>
      </c>
      <c r="AE17">
        <v>0.23385541795984865</v>
      </c>
      <c r="AF17">
        <v>1.8925808597438727</v>
      </c>
      <c r="AG17">
        <v>0.33982148618130981</v>
      </c>
      <c r="AH17" s="4">
        <f>T17*AD17+U17*AE17</f>
        <v>266196559.78503218</v>
      </c>
      <c r="AI17" s="4">
        <f t="shared" si="1"/>
        <v>292271134.4725951</v>
      </c>
      <c r="AJ17" s="4">
        <f>K17+O17+AH17</f>
        <v>309800224.78503215</v>
      </c>
      <c r="AK17" s="4">
        <f>AJ17/E17</f>
        <v>151259.67448768445</v>
      </c>
      <c r="AL17" s="4">
        <f>L17+R17+AI17</f>
        <v>333747171.4725951</v>
      </c>
      <c r="AM17" s="4">
        <f>AL17/E17</f>
        <v>162951.74915757251</v>
      </c>
      <c r="AN17" s="4">
        <f t="shared" si="2"/>
        <v>23946946.687562943</v>
      </c>
      <c r="AO17" s="16">
        <f t="shared" si="3"/>
        <v>7.7298028767343636</v>
      </c>
      <c r="AP17">
        <v>2546912000</v>
      </c>
      <c r="AQ17" s="9">
        <v>2469580100</v>
      </c>
      <c r="AR17" s="18">
        <f t="shared" si="12"/>
        <v>-3.036300429696825</v>
      </c>
      <c r="AS17" s="4">
        <f>609000*E17</f>
        <v>1247314180.2869999</v>
      </c>
      <c r="AT17" s="4">
        <f t="shared" si="4"/>
        <v>1299597819.7130001</v>
      </c>
      <c r="AU17" s="4">
        <f t="shared" si="5"/>
        <v>1222265919.7130001</v>
      </c>
      <c r="AV17" s="4">
        <f t="shared" si="13"/>
        <v>-77331900</v>
      </c>
      <c r="AW17" s="16">
        <f t="shared" si="6"/>
        <v>-5.9504485793210851</v>
      </c>
      <c r="AX17" s="4">
        <f t="shared" si="7"/>
        <v>989797594.92796791</v>
      </c>
      <c r="AY17" s="4">
        <f t="shared" si="8"/>
        <v>888518748.24040496</v>
      </c>
      <c r="AZ17" s="16">
        <f t="shared" si="9"/>
        <v>23.838161320819058</v>
      </c>
      <c r="BA17" s="16">
        <f t="shared" si="10"/>
        <v>27.305610513214845</v>
      </c>
      <c r="BB17" s="16">
        <f t="shared" si="14"/>
        <v>3.4674491923957866</v>
      </c>
    </row>
    <row r="18" spans="1:54">
      <c r="A18" t="s">
        <v>14</v>
      </c>
      <c r="B18" s="1">
        <v>82017</v>
      </c>
      <c r="C18" s="1" t="s">
        <v>18</v>
      </c>
      <c r="D18">
        <v>17</v>
      </c>
      <c r="E18" s="2">
        <v>10283.380284999999</v>
      </c>
      <c r="F18" s="6">
        <v>1347658</v>
      </c>
      <c r="G18" s="1">
        <v>1348969</v>
      </c>
      <c r="H18" s="2">
        <f>F18/E18</f>
        <v>131.05204345751764</v>
      </c>
      <c r="I18" s="2">
        <f>G18/E18</f>
        <v>131.17953071984442</v>
      </c>
      <c r="J18" s="2">
        <f>(G18-F18)/F18*100</f>
        <v>9.7279873677149548E-2</v>
      </c>
      <c r="K18" s="4">
        <f>F18*105</f>
        <v>141504090</v>
      </c>
      <c r="L18" s="4">
        <f t="shared" si="0"/>
        <v>151084528</v>
      </c>
      <c r="M18">
        <v>761</v>
      </c>
      <c r="N18">
        <v>829406290</v>
      </c>
      <c r="O18">
        <v>164992410</v>
      </c>
      <c r="P18">
        <v>844</v>
      </c>
      <c r="Q18">
        <v>1189111600</v>
      </c>
      <c r="R18">
        <v>198082580</v>
      </c>
      <c r="S18" s="17">
        <f t="shared" si="11"/>
        <v>10.906701708278581</v>
      </c>
      <c r="T18" s="1">
        <v>1838240010</v>
      </c>
      <c r="U18" s="1">
        <v>648458746</v>
      </c>
      <c r="V18" s="1">
        <v>1815446622</v>
      </c>
      <c r="W18" s="1">
        <v>630162384</v>
      </c>
      <c r="X18" s="2">
        <f>T18/E18/1000000*100</f>
        <v>17.875834200952141</v>
      </c>
      <c r="Y18" s="2">
        <f>V18/E18/1000000*100</f>
        <v>17.654181520916108</v>
      </c>
      <c r="Z18" s="2">
        <f>(V18-T18)/T18*100</f>
        <v>-1.2399571261643902</v>
      </c>
      <c r="AA18" s="2">
        <f>U18/E18/1000000*100</f>
        <v>6.3058909427465561</v>
      </c>
      <c r="AB18" s="2">
        <f>W18/E18/1000000*100</f>
        <v>6.127969272119552</v>
      </c>
      <c r="AC18" s="2">
        <f>(W18-U18)/U18*100</f>
        <v>-2.8215151870277957</v>
      </c>
      <c r="AD18">
        <v>1.8721890848776754</v>
      </c>
      <c r="AE18">
        <v>0.23385541795984865</v>
      </c>
      <c r="AF18">
        <v>1.8925808597438727</v>
      </c>
      <c r="AG18">
        <v>0.33982148618130981</v>
      </c>
      <c r="AH18" s="4">
        <f>T18*AD18+U18*AE18</f>
        <v>3593178473.1829782</v>
      </c>
      <c r="AI18" s="4">
        <f t="shared" si="1"/>
        <v>3650022246.5503068</v>
      </c>
      <c r="AJ18" s="4">
        <f>K18+O18+AH18</f>
        <v>3899674973.1829782</v>
      </c>
      <c r="AK18" s="4">
        <f>AJ18/E18</f>
        <v>379221.11845569836</v>
      </c>
      <c r="AL18" s="4">
        <f>L18+R18+AI18</f>
        <v>3999189354.5503068</v>
      </c>
      <c r="AM18" s="4">
        <f>AL18/E18</f>
        <v>388898.32367512287</v>
      </c>
      <c r="AN18" s="4">
        <f t="shared" si="2"/>
        <v>99514381.367328644</v>
      </c>
      <c r="AO18" s="16">
        <f t="shared" si="3"/>
        <v>2.551863477127259</v>
      </c>
      <c r="AP18">
        <v>15983199000</v>
      </c>
      <c r="AQ18" s="9">
        <v>15185394900</v>
      </c>
      <c r="AR18" s="18">
        <f t="shared" si="12"/>
        <v>-4.991517029851158</v>
      </c>
      <c r="AS18" s="4">
        <f>609000*E18</f>
        <v>6262578593.5649996</v>
      </c>
      <c r="AT18" s="4">
        <f t="shared" si="4"/>
        <v>9720620406.4350014</v>
      </c>
      <c r="AU18" s="4">
        <f t="shared" si="5"/>
        <v>8922816306.4350014</v>
      </c>
      <c r="AV18" s="4">
        <f t="shared" si="13"/>
        <v>-797804100</v>
      </c>
      <c r="AW18" s="16">
        <f t="shared" si="6"/>
        <v>-8.2073372546453687</v>
      </c>
      <c r="AX18" s="4">
        <f t="shared" si="7"/>
        <v>5820945433.2520237</v>
      </c>
      <c r="AY18" s="4">
        <f t="shared" si="8"/>
        <v>4923626951.8846951</v>
      </c>
      <c r="AZ18" s="16">
        <f t="shared" si="9"/>
        <v>40.11755227682189</v>
      </c>
      <c r="BA18" s="16">
        <f t="shared" si="10"/>
        <v>44.819810441084073</v>
      </c>
      <c r="BB18" s="16">
        <f t="shared" si="14"/>
        <v>4.702258164262183</v>
      </c>
    </row>
    <row r="19" spans="1:54">
      <c r="A19" t="s">
        <v>14</v>
      </c>
      <c r="B19" s="1">
        <v>82018</v>
      </c>
      <c r="C19" s="1" t="s">
        <v>19</v>
      </c>
      <c r="D19">
        <v>18</v>
      </c>
      <c r="E19" s="2">
        <v>1301.696719</v>
      </c>
      <c r="F19" s="6">
        <v>189986</v>
      </c>
      <c r="G19" s="1">
        <v>224940</v>
      </c>
      <c r="H19" s="2">
        <f>F19/E19</f>
        <v>145.95258421328171</v>
      </c>
      <c r="I19" s="2">
        <f>G19/E19</f>
        <v>172.80522929550381</v>
      </c>
      <c r="J19" s="2">
        <f>(G19-F19)/F19*100</f>
        <v>18.398197761940356</v>
      </c>
      <c r="K19" s="4">
        <f>F19*105</f>
        <v>19948530</v>
      </c>
      <c r="L19" s="4">
        <f t="shared" si="0"/>
        <v>25193280</v>
      </c>
      <c r="M19">
        <v>83</v>
      </c>
      <c r="N19">
        <v>90460870</v>
      </c>
      <c r="O19">
        <v>17995230</v>
      </c>
      <c r="P19">
        <v>150</v>
      </c>
      <c r="Q19">
        <v>211335000</v>
      </c>
      <c r="R19">
        <v>35204250</v>
      </c>
      <c r="S19" s="17">
        <f t="shared" si="11"/>
        <v>80.722891566265062</v>
      </c>
      <c r="T19" s="1">
        <v>333177598</v>
      </c>
      <c r="U19" s="1">
        <v>59929484</v>
      </c>
      <c r="V19" s="1">
        <v>325199397</v>
      </c>
      <c r="W19" s="1">
        <v>50139695</v>
      </c>
      <c r="X19" s="2">
        <f>T19/E19/1000000*100</f>
        <v>25.595639378729967</v>
      </c>
      <c r="Y19" s="2">
        <f>V19/E19/1000000*100</f>
        <v>24.982731557457356</v>
      </c>
      <c r="Z19" s="2">
        <f>(V19-T19)/T19*100</f>
        <v>-2.394579061705103</v>
      </c>
      <c r="AA19" s="2">
        <f>U19/E19/1000000*100</f>
        <v>4.6039513755584718</v>
      </c>
      <c r="AB19" s="2">
        <f>W19/E19/1000000*100</f>
        <v>3.8518722731757915</v>
      </c>
      <c r="AC19" s="2">
        <f>(W19-U19)/U19*100</f>
        <v>-16.335513584598861</v>
      </c>
      <c r="AD19">
        <v>1.8721890848776754</v>
      </c>
      <c r="AE19">
        <v>0.23385541795984865</v>
      </c>
      <c r="AF19">
        <v>1.8925808597438727</v>
      </c>
      <c r="AG19">
        <v>0.33982148618130981</v>
      </c>
      <c r="AH19" s="4">
        <f>T19*AD19+U19*AE19</f>
        <v>637786296.83030009</v>
      </c>
      <c r="AI19" s="4">
        <f t="shared" si="1"/>
        <v>632504700.0340265</v>
      </c>
      <c r="AJ19" s="4">
        <f>K19+O19+AH19</f>
        <v>675730056.83030009</v>
      </c>
      <c r="AK19" s="4">
        <f>AJ19/E19</f>
        <v>519114.81911809294</v>
      </c>
      <c r="AL19" s="4">
        <f>L19+R19+AI19</f>
        <v>692902230.0340265</v>
      </c>
      <c r="AM19" s="4">
        <f>AL19/E19</f>
        <v>532306.96514802112</v>
      </c>
      <c r="AN19" s="4">
        <f t="shared" si="2"/>
        <v>17172173.203726411</v>
      </c>
      <c r="AO19" s="16">
        <f t="shared" si="3"/>
        <v>2.5412771017286504</v>
      </c>
      <c r="AP19">
        <v>1921607000</v>
      </c>
      <c r="AQ19" s="9">
        <v>1743641300</v>
      </c>
      <c r="AR19" s="18">
        <f t="shared" si="12"/>
        <v>-9.2612953637242157</v>
      </c>
      <c r="AS19" s="4">
        <f>609000*E19</f>
        <v>792733301.87100005</v>
      </c>
      <c r="AT19" s="4">
        <f t="shared" si="4"/>
        <v>1128873698.1289999</v>
      </c>
      <c r="AU19" s="4">
        <f t="shared" si="5"/>
        <v>950907998.12899995</v>
      </c>
      <c r="AV19" s="4">
        <f t="shared" si="13"/>
        <v>-177965700</v>
      </c>
      <c r="AW19" s="16">
        <f t="shared" si="6"/>
        <v>-15.764890287988914</v>
      </c>
      <c r="AX19" s="4">
        <f t="shared" si="7"/>
        <v>453143641.29869986</v>
      </c>
      <c r="AY19" s="4">
        <f t="shared" si="8"/>
        <v>258005768.09497344</v>
      </c>
      <c r="AZ19" s="16">
        <f t="shared" si="9"/>
        <v>59.85878295776206</v>
      </c>
      <c r="BA19" s="16">
        <f t="shared" si="10"/>
        <v>72.867431065610575</v>
      </c>
      <c r="BB19" s="16">
        <f t="shared" si="14"/>
        <v>13.008648107848515</v>
      </c>
    </row>
    <row r="20" spans="1:54">
      <c r="A20" t="s">
        <v>14</v>
      </c>
      <c r="B20" s="1">
        <v>82019</v>
      </c>
      <c r="C20" s="1" t="s">
        <v>20</v>
      </c>
      <c r="D20">
        <v>19</v>
      </c>
      <c r="E20" s="2">
        <v>1000.109524</v>
      </c>
      <c r="F20" s="6">
        <v>515739</v>
      </c>
      <c r="G20" s="1">
        <v>585497</v>
      </c>
      <c r="H20" s="2">
        <f>F20/E20</f>
        <v>515.68252038763706</v>
      </c>
      <c r="I20" s="2">
        <f>G20/E20</f>
        <v>585.43288104913597</v>
      </c>
      <c r="J20" s="2">
        <f>(G20-F20)/F20*100</f>
        <v>13.525833803532409</v>
      </c>
      <c r="K20" s="4">
        <f>F20*105</f>
        <v>54152595</v>
      </c>
      <c r="L20" s="4">
        <f t="shared" si="0"/>
        <v>65575664</v>
      </c>
      <c r="M20">
        <v>192</v>
      </c>
      <c r="N20">
        <v>209258880</v>
      </c>
      <c r="O20">
        <v>41627520</v>
      </c>
      <c r="P20">
        <v>155</v>
      </c>
      <c r="Q20">
        <v>218379500</v>
      </c>
      <c r="R20">
        <v>36377725</v>
      </c>
      <c r="S20" s="17">
        <f t="shared" si="11"/>
        <v>-19.270833333333336</v>
      </c>
      <c r="T20" s="1">
        <v>137107022</v>
      </c>
      <c r="U20" s="1">
        <v>46980733</v>
      </c>
      <c r="V20" s="1">
        <v>117787631</v>
      </c>
      <c r="W20" s="1">
        <v>37522693</v>
      </c>
      <c r="X20" s="2">
        <f>T20/E20/1000000*100</f>
        <v>13.709200713501055</v>
      </c>
      <c r="Y20" s="2">
        <f>V20/E20/1000000*100</f>
        <v>11.777473184026993</v>
      </c>
      <c r="Z20" s="2">
        <f>(V20-T20)/T20*100</f>
        <v>-14.090737817936121</v>
      </c>
      <c r="AA20" s="2">
        <f>U20/E20/1000000*100</f>
        <v>4.6975588045694883</v>
      </c>
      <c r="AB20" s="2">
        <f>W20/E20/1000000*100</f>
        <v>3.751858381462629</v>
      </c>
      <c r="AC20" s="2">
        <f>(W20-U20)/U20*100</f>
        <v>-20.131742090954603</v>
      </c>
      <c r="AD20">
        <v>1.8721890848776754</v>
      </c>
      <c r="AE20">
        <v>0.23385541795984865</v>
      </c>
      <c r="AF20">
        <v>1.8925808597438727</v>
      </c>
      <c r="AG20">
        <v>0.33982148618130981</v>
      </c>
      <c r="AH20" s="4">
        <f>T20*AD20+U20*AE20</f>
        <v>267676969.00025836</v>
      </c>
      <c r="AI20" s="4">
        <f t="shared" si="1"/>
        <v>235673633.24595907</v>
      </c>
      <c r="AJ20" s="4">
        <f>K20+O20+AH20</f>
        <v>363457084.00025833</v>
      </c>
      <c r="AK20" s="4">
        <f>AJ20/E20</f>
        <v>363417.2810859647</v>
      </c>
      <c r="AL20" s="4">
        <f>L20+R20+AI20</f>
        <v>337627022.24595904</v>
      </c>
      <c r="AM20" s="4">
        <f>AL20/E20</f>
        <v>337590.04803353822</v>
      </c>
      <c r="AN20" s="4">
        <f t="shared" si="2"/>
        <v>-25830061.754299283</v>
      </c>
      <c r="AO20" s="16">
        <f t="shared" si="3"/>
        <v>-7.1067707554383297</v>
      </c>
      <c r="AP20">
        <v>1496965000</v>
      </c>
      <c r="AQ20" s="9">
        <v>1362264500</v>
      </c>
      <c r="AR20" s="18">
        <f t="shared" si="12"/>
        <v>-8.9982397718049523</v>
      </c>
      <c r="AS20" s="4">
        <f>609000*E20</f>
        <v>609066700.11599994</v>
      </c>
      <c r="AT20" s="4">
        <f t="shared" si="4"/>
        <v>887898299.88400006</v>
      </c>
      <c r="AU20" s="4">
        <f t="shared" si="5"/>
        <v>753197799.88400006</v>
      </c>
      <c r="AV20" s="4">
        <f t="shared" si="13"/>
        <v>-134700500</v>
      </c>
      <c r="AW20" s="16">
        <f t="shared" si="6"/>
        <v>-15.170712683828544</v>
      </c>
      <c r="AX20" s="4">
        <f t="shared" si="7"/>
        <v>524441215.88374174</v>
      </c>
      <c r="AY20" s="4">
        <f t="shared" si="8"/>
        <v>415570777.63804102</v>
      </c>
      <c r="AZ20" s="16">
        <f t="shared" si="9"/>
        <v>40.934539918337762</v>
      </c>
      <c r="BA20" s="16">
        <f t="shared" si="10"/>
        <v>44.825811001832051</v>
      </c>
      <c r="BB20" s="16">
        <f t="shared" si="14"/>
        <v>3.8912710834942885</v>
      </c>
    </row>
    <row r="21" spans="1:54">
      <c r="A21" t="s">
        <v>14</v>
      </c>
      <c r="B21" s="1">
        <v>82020</v>
      </c>
      <c r="C21" s="1" t="s">
        <v>21</v>
      </c>
      <c r="D21">
        <v>20</v>
      </c>
      <c r="E21" s="2">
        <v>5378.8052539999999</v>
      </c>
      <c r="F21" s="6">
        <v>1311592</v>
      </c>
      <c r="G21" s="1">
        <v>1368990</v>
      </c>
      <c r="H21" s="2">
        <f>F21/E21</f>
        <v>243.84448554344334</v>
      </c>
      <c r="I21" s="2">
        <f>G21/E21</f>
        <v>254.51562853701341</v>
      </c>
      <c r="J21" s="2">
        <f>(G21-F21)/F21*100</f>
        <v>4.376208455068344</v>
      </c>
      <c r="K21" s="4">
        <f>F21*105</f>
        <v>137717160</v>
      </c>
      <c r="L21" s="4">
        <f t="shared" si="0"/>
        <v>153326880</v>
      </c>
      <c r="M21">
        <v>1127</v>
      </c>
      <c r="N21">
        <v>1228306030</v>
      </c>
      <c r="O21">
        <v>244344870</v>
      </c>
      <c r="P21">
        <v>1080</v>
      </c>
      <c r="Q21">
        <v>1521612000</v>
      </c>
      <c r="R21">
        <v>253470600</v>
      </c>
      <c r="S21" s="17">
        <f t="shared" si="11"/>
        <v>-4.1703637976929899</v>
      </c>
      <c r="T21" s="1">
        <v>880756584</v>
      </c>
      <c r="U21" s="1">
        <v>738892593</v>
      </c>
      <c r="V21" s="1">
        <v>836739447</v>
      </c>
      <c r="W21" s="1">
        <v>683777920</v>
      </c>
      <c r="X21" s="2">
        <f>T21/E21/1000000*100</f>
        <v>16.374576553873503</v>
      </c>
      <c r="Y21" s="2">
        <f>V21/E21/1000000*100</f>
        <v>15.556232424993462</v>
      </c>
      <c r="Z21" s="2">
        <f>(V21-T21)/T21*100</f>
        <v>-4.997650633514878</v>
      </c>
      <c r="AA21" s="2">
        <f>U21/E21/1000000*100</f>
        <v>13.737113691753674</v>
      </c>
      <c r="AB21" s="2">
        <f>W21/E21/1000000*100</f>
        <v>12.712449841746956</v>
      </c>
      <c r="AC21" s="2">
        <f>(W21-U21)/U21*100</f>
        <v>-7.4590912836502072</v>
      </c>
      <c r="AD21">
        <v>1.8721890848776754</v>
      </c>
      <c r="AE21">
        <v>0.23385541795984865</v>
      </c>
      <c r="AF21">
        <v>1.8925808597438727</v>
      </c>
      <c r="AG21">
        <v>0.33982148618130981</v>
      </c>
      <c r="AH21" s="4">
        <f>T21*AD21+U21*AE21</f>
        <v>1821736899.1623988</v>
      </c>
      <c r="AI21" s="4">
        <f t="shared" si="1"/>
        <v>1815959490.9772372</v>
      </c>
      <c r="AJ21" s="4">
        <f>K21+O21+AH21</f>
        <v>2203798929.1623988</v>
      </c>
      <c r="AK21" s="4">
        <f>AJ21/E21</f>
        <v>409719.04077090777</v>
      </c>
      <c r="AL21" s="4">
        <f>L21+R21+AI21</f>
        <v>2222756970.9772372</v>
      </c>
      <c r="AM21" s="4">
        <f>AL21/E21</f>
        <v>413243.62307489431</v>
      </c>
      <c r="AN21" s="4">
        <f t="shared" si="2"/>
        <v>18958041.814838409</v>
      </c>
      <c r="AO21" s="16">
        <f t="shared" si="3"/>
        <v>0.86024371661001853</v>
      </c>
      <c r="AP21" s="9">
        <v>7246879000</v>
      </c>
      <c r="AQ21" s="9">
        <v>6959306700</v>
      </c>
      <c r="AR21" s="18">
        <f t="shared" si="12"/>
        <v>-3.9682227342280725</v>
      </c>
      <c r="AS21" s="4">
        <f>609000*E21</f>
        <v>3275692399.6859999</v>
      </c>
      <c r="AT21" s="4">
        <f t="shared" si="4"/>
        <v>3971186600.3140001</v>
      </c>
      <c r="AU21" s="4">
        <f t="shared" si="5"/>
        <v>3683614300.3140001</v>
      </c>
      <c r="AV21" s="4">
        <f t="shared" si="13"/>
        <v>-287572300</v>
      </c>
      <c r="AW21" s="16">
        <f t="shared" si="6"/>
        <v>-7.2414703448400477</v>
      </c>
      <c r="AX21" s="4">
        <f t="shared" si="7"/>
        <v>1767387671.1516013</v>
      </c>
      <c r="AY21" s="4">
        <f t="shared" si="8"/>
        <v>1460857329.3367629</v>
      </c>
      <c r="AZ21" s="16">
        <f t="shared" si="9"/>
        <v>55.494721124113013</v>
      </c>
      <c r="BA21" s="16">
        <f t="shared" si="10"/>
        <v>60.341740197603322</v>
      </c>
      <c r="BB21" s="16">
        <f t="shared" si="14"/>
        <v>4.8470190734903085</v>
      </c>
    </row>
    <row r="22" spans="1:54">
      <c r="A22" t="s">
        <v>14</v>
      </c>
      <c r="B22" s="1">
        <v>82021</v>
      </c>
      <c r="C22" s="1" t="s">
        <v>22</v>
      </c>
      <c r="D22">
        <v>21</v>
      </c>
      <c r="E22" s="2">
        <v>4120.7293989999998</v>
      </c>
      <c r="F22" s="12">
        <v>277782</v>
      </c>
      <c r="G22" s="1">
        <v>230424</v>
      </c>
      <c r="H22" s="2">
        <f>F22/E22</f>
        <v>67.410881206470606</v>
      </c>
      <c r="I22" s="2">
        <f>G22/E22</f>
        <v>55.918255650545326</v>
      </c>
      <c r="J22" s="2">
        <f>(G22-F22)/F22*100</f>
        <v>-17.048620860962913</v>
      </c>
      <c r="K22" s="4">
        <f>F22*105</f>
        <v>29167110</v>
      </c>
      <c r="L22" s="4">
        <f t="shared" si="0"/>
        <v>25807488</v>
      </c>
      <c r="M22">
        <v>205</v>
      </c>
      <c r="N22">
        <v>223427450</v>
      </c>
      <c r="O22">
        <v>44446050</v>
      </c>
      <c r="P22">
        <v>178</v>
      </c>
      <c r="Q22">
        <v>250784200</v>
      </c>
      <c r="R22">
        <v>41775710</v>
      </c>
      <c r="S22" s="17">
        <f t="shared" si="11"/>
        <v>-13.170731707317074</v>
      </c>
      <c r="T22" s="1">
        <v>309382441</v>
      </c>
      <c r="U22" s="1">
        <v>126535128</v>
      </c>
      <c r="V22" s="1">
        <v>303967878</v>
      </c>
      <c r="W22" s="1">
        <v>112707450</v>
      </c>
      <c r="X22" s="2">
        <f>T22/E22/1000000*100</f>
        <v>7.507953351051869</v>
      </c>
      <c r="Y22" s="2">
        <f>V22/E22/1000000*100</f>
        <v>7.3765551815599819</v>
      </c>
      <c r="Z22" s="2">
        <f>(V22-T22)/T22*100</f>
        <v>-1.7501196843941123</v>
      </c>
      <c r="AA22" s="2">
        <f>U22/E22/1000000*100</f>
        <v>3.070697338939727</v>
      </c>
      <c r="AB22" s="2">
        <f>W22/E22/1000000*100</f>
        <v>2.735133494263208</v>
      </c>
      <c r="AC22" s="2">
        <f>(W22-U22)/U22*100</f>
        <v>-10.927936153824415</v>
      </c>
      <c r="AD22">
        <v>1.8721890848776754</v>
      </c>
      <c r="AE22">
        <v>0.23385541795984865</v>
      </c>
      <c r="AF22">
        <v>1.8925808597438727</v>
      </c>
      <c r="AG22">
        <v>0.33982148618130981</v>
      </c>
      <c r="AH22" s="4">
        <f>T22*AD22+U22*AE22</f>
        <v>608813354.3380543</v>
      </c>
      <c r="AI22" s="4">
        <f t="shared" si="1"/>
        <v>613584201.04246628</v>
      </c>
      <c r="AJ22" s="4">
        <f>K22+O22+AH22</f>
        <v>682426514.3380543</v>
      </c>
      <c r="AK22" s="4">
        <f>AJ22/E22</f>
        <v>165608.18444027469</v>
      </c>
      <c r="AL22" s="4">
        <f>L22+R22+AI22</f>
        <v>681167399.04246628</v>
      </c>
      <c r="AM22" s="4">
        <f>AL22/E22</f>
        <v>165302.62802691411</v>
      </c>
      <c r="AN22" s="4">
        <f t="shared" si="2"/>
        <v>-1259115.2955880165</v>
      </c>
      <c r="AO22" s="16">
        <f t="shared" si="3"/>
        <v>-0.18450562355557704</v>
      </c>
      <c r="AP22">
        <v>8083904000</v>
      </c>
      <c r="AQ22" s="9">
        <v>7537321100</v>
      </c>
      <c r="AR22" s="18">
        <f t="shared" si="12"/>
        <v>-6.7613729702876242</v>
      </c>
      <c r="AS22" s="4">
        <f>609000*E22</f>
        <v>2509524203.9909997</v>
      </c>
      <c r="AT22" s="4">
        <f t="shared" si="4"/>
        <v>5574379796.0090008</v>
      </c>
      <c r="AU22" s="4">
        <f t="shared" si="5"/>
        <v>5027796896.0090008</v>
      </c>
      <c r="AV22" s="4">
        <f t="shared" si="13"/>
        <v>-546582900</v>
      </c>
      <c r="AW22" s="16">
        <f t="shared" si="6"/>
        <v>-9.8052683886255494</v>
      </c>
      <c r="AX22" s="4">
        <f t="shared" si="7"/>
        <v>4891953281.6709461</v>
      </c>
      <c r="AY22" s="4">
        <f t="shared" si="8"/>
        <v>4346629496.9665346</v>
      </c>
      <c r="AZ22" s="16">
        <f t="shared" si="9"/>
        <v>12.24219624982568</v>
      </c>
      <c r="BA22" s="16">
        <f t="shared" si="10"/>
        <v>13.548029348265203</v>
      </c>
      <c r="BB22" s="16">
        <f t="shared" si="14"/>
        <v>1.305833098439523</v>
      </c>
    </row>
    <row r="23" spans="1:54">
      <c r="A23" t="s">
        <v>14</v>
      </c>
      <c r="B23" s="1">
        <v>82022</v>
      </c>
      <c r="C23" s="1" t="s">
        <v>23</v>
      </c>
      <c r="D23">
        <v>22</v>
      </c>
      <c r="E23" s="2">
        <v>4686.9306759999999</v>
      </c>
      <c r="F23" s="13">
        <v>664854</v>
      </c>
      <c r="G23" s="1">
        <v>624758</v>
      </c>
      <c r="H23" s="2">
        <f>F23/E23</f>
        <v>141.85274883720086</v>
      </c>
      <c r="I23" s="2">
        <f>G23/E23</f>
        <v>133.29789646754315</v>
      </c>
      <c r="J23" s="2">
        <f>(G23-F23)/F23*100</f>
        <v>-6.0307977390524838</v>
      </c>
      <c r="K23" s="4">
        <f>F23*105</f>
        <v>69809670</v>
      </c>
      <c r="L23" s="4">
        <f t="shared" si="0"/>
        <v>69972896</v>
      </c>
      <c r="M23">
        <v>392</v>
      </c>
      <c r="N23">
        <v>427236880</v>
      </c>
      <c r="O23">
        <v>84989520</v>
      </c>
      <c r="P23">
        <v>335</v>
      </c>
      <c r="Q23">
        <v>471981500</v>
      </c>
      <c r="R23">
        <v>78622825</v>
      </c>
      <c r="S23" s="17">
        <f t="shared" si="11"/>
        <v>-14.540816326530612</v>
      </c>
      <c r="T23" s="1">
        <v>782902692</v>
      </c>
      <c r="U23" s="1">
        <v>115139909</v>
      </c>
      <c r="V23" s="1">
        <v>750962088</v>
      </c>
      <c r="W23" s="1">
        <v>111819903</v>
      </c>
      <c r="X23" s="2">
        <f>T23/E23/1000000*100</f>
        <v>16.703952887738424</v>
      </c>
      <c r="Y23" s="2">
        <f>V23/E23/1000000*100</f>
        <v>16.022470565766909</v>
      </c>
      <c r="Z23" s="2">
        <f>(V23-T23)/T23*100</f>
        <v>-4.0797667866493939</v>
      </c>
      <c r="AA23" s="2">
        <f>U23/E23/1000000*100</f>
        <v>2.4566164289475827</v>
      </c>
      <c r="AB23" s="2">
        <f>W23/E23/1000000*100</f>
        <v>2.3857810309119238</v>
      </c>
      <c r="AC23" s="2">
        <f>(W23-U23)/U23*100</f>
        <v>-2.8834537293233398</v>
      </c>
      <c r="AD23">
        <v>1.8721890848776754</v>
      </c>
      <c r="AE23">
        <v>0.23385541795984865</v>
      </c>
      <c r="AF23">
        <v>1.8925808597438727</v>
      </c>
      <c r="AG23">
        <v>0.33982148618130981</v>
      </c>
      <c r="AH23" s="4">
        <f>T23*AD23+U23*AE23</f>
        <v>1492667966.0268025</v>
      </c>
      <c r="AI23" s="4">
        <f t="shared" si="1"/>
        <v>1459255279.7642038</v>
      </c>
      <c r="AJ23" s="4">
        <f>K23+O23+AH23</f>
        <v>1647467156.0268025</v>
      </c>
      <c r="AK23" s="4">
        <f>AJ23/E23</f>
        <v>351502.35194705543</v>
      </c>
      <c r="AL23" s="4">
        <f>L23+R23+AI23</f>
        <v>1607851000.7642038</v>
      </c>
      <c r="AM23" s="4">
        <f>AL23/E23</f>
        <v>343049.87888926989</v>
      </c>
      <c r="AN23" s="4">
        <f t="shared" si="2"/>
        <v>-39616155.262598753</v>
      </c>
      <c r="AO23" s="16">
        <f t="shared" si="3"/>
        <v>-2.4046704128621936</v>
      </c>
      <c r="AP23">
        <v>9719454000</v>
      </c>
      <c r="AQ23" s="9">
        <v>9503799300</v>
      </c>
      <c r="AR23" s="18">
        <f t="shared" si="12"/>
        <v>-2.2187943890675341</v>
      </c>
      <c r="AS23" s="4">
        <f>609000*E23</f>
        <v>2854340781.684</v>
      </c>
      <c r="AT23" s="4">
        <f t="shared" si="4"/>
        <v>6865113218.316</v>
      </c>
      <c r="AU23" s="4">
        <f t="shared" si="5"/>
        <v>6649458518.316</v>
      </c>
      <c r="AV23" s="4">
        <f t="shared" si="13"/>
        <v>-215654700</v>
      </c>
      <c r="AW23" s="16">
        <f t="shared" si="6"/>
        <v>-3.141313087519622</v>
      </c>
      <c r="AX23" s="4">
        <f t="shared" si="7"/>
        <v>5217646062.2891979</v>
      </c>
      <c r="AY23" s="4">
        <f t="shared" si="8"/>
        <v>5041607517.551796</v>
      </c>
      <c r="AZ23" s="16">
        <f t="shared" si="9"/>
        <v>23.997669137216697</v>
      </c>
      <c r="BA23" s="16">
        <f t="shared" si="10"/>
        <v>24.180179428676215</v>
      </c>
      <c r="BB23" s="16">
        <f t="shared" si="14"/>
        <v>0.18251029145951847</v>
      </c>
    </row>
    <row r="24" spans="1:54">
      <c r="A24" t="s">
        <v>14</v>
      </c>
      <c r="B24" s="1">
        <v>82023</v>
      </c>
      <c r="C24" s="1" t="s">
        <v>24</v>
      </c>
      <c r="D24">
        <v>23</v>
      </c>
      <c r="E24" s="2">
        <v>1197.296382</v>
      </c>
      <c r="F24" s="12">
        <v>80338</v>
      </c>
      <c r="G24" s="1">
        <v>69756</v>
      </c>
      <c r="H24" s="2">
        <f>F24/E24</f>
        <v>67.099509534807893</v>
      </c>
      <c r="I24" s="2">
        <f>G24/E24</f>
        <v>58.26126350058577</v>
      </c>
      <c r="J24" s="2">
        <f>(G24-F24)/F24*100</f>
        <v>-13.171848938235954</v>
      </c>
      <c r="K24" s="4">
        <f>F24*105</f>
        <v>8435490</v>
      </c>
      <c r="L24" s="4">
        <f t="shared" si="0"/>
        <v>7812672</v>
      </c>
      <c r="M24">
        <v>72</v>
      </c>
      <c r="N24">
        <v>78472080</v>
      </c>
      <c r="O24">
        <v>15610320</v>
      </c>
      <c r="P24">
        <v>50</v>
      </c>
      <c r="Q24">
        <v>70445000</v>
      </c>
      <c r="R24">
        <v>11734750</v>
      </c>
      <c r="S24" s="17">
        <f t="shared" si="11"/>
        <v>-30.555555555555557</v>
      </c>
      <c r="T24" s="1">
        <v>148844953</v>
      </c>
      <c r="U24" s="1">
        <v>25064303</v>
      </c>
      <c r="V24" s="1">
        <v>146381443</v>
      </c>
      <c r="W24" s="1">
        <v>28283123</v>
      </c>
      <c r="X24" s="2">
        <f>T24/E24/1000000*100</f>
        <v>12.431755013855875</v>
      </c>
      <c r="Y24" s="2">
        <f>V24/E24/1000000*100</f>
        <v>12.225998942340411</v>
      </c>
      <c r="Z24" s="2">
        <f>(V24-T24)/T24*100</f>
        <v>-1.6550846705564817</v>
      </c>
      <c r="AA24" s="2">
        <f>U24/E24/1000000*100</f>
        <v>2.0934083971866539</v>
      </c>
      <c r="AB24" s="2">
        <f>W24/E24/1000000*100</f>
        <v>2.3622490993211738</v>
      </c>
      <c r="AC24" s="2">
        <f>(W24-U24)/U24*100</f>
        <v>12.842248196568642</v>
      </c>
      <c r="AD24">
        <v>1.8721890848776754</v>
      </c>
      <c r="AE24">
        <v>0.23385541795984865</v>
      </c>
      <c r="AF24">
        <v>1.8925808597438727</v>
      </c>
      <c r="AG24">
        <v>0.33982148618130981</v>
      </c>
      <c r="AH24" s="4">
        <f>T24*AD24+U24*AE24</f>
        <v>284527319.39966792</v>
      </c>
      <c r="AI24" s="4">
        <f t="shared" si="1"/>
        <v>286649930.13519746</v>
      </c>
      <c r="AJ24" s="4">
        <f>K24+O24+AH24</f>
        <v>308573129.39966792</v>
      </c>
      <c r="AK24" s="4">
        <f>AJ24/E24</f>
        <v>257724.93263883254</v>
      </c>
      <c r="AL24" s="4">
        <f>L24+R24+AI24</f>
        <v>306197352.13519746</v>
      </c>
      <c r="AM24" s="4">
        <f>AL24/E24</f>
        <v>255740.64762787987</v>
      </c>
      <c r="AN24" s="4">
        <f t="shared" si="2"/>
        <v>-2375777.264470458</v>
      </c>
      <c r="AO24" s="16">
        <f t="shared" si="3"/>
        <v>-0.76992357341436579</v>
      </c>
      <c r="AP24">
        <v>2790237000</v>
      </c>
      <c r="AQ24" s="9">
        <v>2660897600</v>
      </c>
      <c r="AR24" s="18">
        <f t="shared" si="12"/>
        <v>-4.635427026449725</v>
      </c>
      <c r="AS24" s="4">
        <f>609000*E24</f>
        <v>729153496.63800001</v>
      </c>
      <c r="AT24" s="4">
        <f t="shared" si="4"/>
        <v>2061083503.362</v>
      </c>
      <c r="AU24" s="4">
        <f t="shared" si="5"/>
        <v>1931744103.362</v>
      </c>
      <c r="AV24" s="4">
        <f t="shared" si="13"/>
        <v>-129339400</v>
      </c>
      <c r="AW24" s="16">
        <f t="shared" si="6"/>
        <v>-6.2753110094289744</v>
      </c>
      <c r="AX24" s="4">
        <f t="shared" si="7"/>
        <v>1752510373.962332</v>
      </c>
      <c r="AY24" s="4">
        <f t="shared" si="8"/>
        <v>1625546751.2268026</v>
      </c>
      <c r="AZ24" s="16">
        <f t="shared" si="9"/>
        <v>14.97140357954102</v>
      </c>
      <c r="BA24" s="16">
        <f t="shared" si="10"/>
        <v>15.850823698764902</v>
      </c>
      <c r="BB24" s="16">
        <f t="shared" si="14"/>
        <v>0.87942011922388197</v>
      </c>
    </row>
    <row r="25" spans="1:54">
      <c r="A25" t="s">
        <v>14</v>
      </c>
      <c r="B25" s="1">
        <v>82024</v>
      </c>
      <c r="C25" s="1" t="s">
        <v>25</v>
      </c>
      <c r="D25">
        <v>24</v>
      </c>
      <c r="E25" s="2">
        <v>6949.388978</v>
      </c>
      <c r="F25" s="12">
        <v>1073699</v>
      </c>
      <c r="G25" s="1">
        <v>1038427</v>
      </c>
      <c r="H25" s="2">
        <f>F25/E25</f>
        <v>154.50264813195207</v>
      </c>
      <c r="I25" s="2">
        <f>G25/E25</f>
        <v>149.4270939916295</v>
      </c>
      <c r="J25" s="2">
        <f>(G25-F25)/F25*100</f>
        <v>-3.2850920043699396</v>
      </c>
      <c r="K25" s="4">
        <f>F25*105</f>
        <v>112738395</v>
      </c>
      <c r="L25" s="4">
        <f t="shared" si="0"/>
        <v>116303824</v>
      </c>
      <c r="M25">
        <v>980</v>
      </c>
      <c r="N25">
        <v>1068092200</v>
      </c>
      <c r="O25">
        <v>212473800</v>
      </c>
      <c r="P25">
        <v>801</v>
      </c>
      <c r="Q25">
        <v>1128528900</v>
      </c>
      <c r="R25">
        <v>187990695</v>
      </c>
      <c r="S25" s="17">
        <f t="shared" si="11"/>
        <v>-18.26530612244898</v>
      </c>
      <c r="T25" s="1">
        <v>1114189286</v>
      </c>
      <c r="U25" s="1">
        <v>401371859</v>
      </c>
      <c r="V25" s="1">
        <v>1045761115</v>
      </c>
      <c r="W25" s="1">
        <v>377832245</v>
      </c>
      <c r="X25" s="2">
        <f>T25/E25/1000000*100</f>
        <v>16.032910080688247</v>
      </c>
      <c r="Y25" s="2">
        <f>V25/E25/1000000*100</f>
        <v>15.048245512096301</v>
      </c>
      <c r="Z25" s="2">
        <f>(V25-T25)/T25*100</f>
        <v>-6.1415211813479962</v>
      </c>
      <c r="AA25" s="2">
        <f>U25/E25/1000000*100</f>
        <v>5.7756424380710492</v>
      </c>
      <c r="AB25" s="2">
        <f>W25/E25/1000000*100</f>
        <v>5.4369131760521814</v>
      </c>
      <c r="AC25" s="2">
        <f>(W25-U25)/U25*100</f>
        <v>-5.8647893399023774</v>
      </c>
      <c r="AD25">
        <v>1.8721890848776754</v>
      </c>
      <c r="AE25">
        <v>0.23385541795984865</v>
      </c>
      <c r="AF25">
        <v>1.8925808597438727</v>
      </c>
      <c r="AG25">
        <v>0.33982148618130981</v>
      </c>
      <c r="AH25" s="4">
        <f>T25*AD25+U25*AE25</f>
        <v>2179836003.580617</v>
      </c>
      <c r="AI25" s="4">
        <f t="shared" si="1"/>
        <v>2107582985.1365318</v>
      </c>
      <c r="AJ25" s="4">
        <f>K25+O25+AH25</f>
        <v>2505048198.580617</v>
      </c>
      <c r="AK25" s="4">
        <f>AJ25/E25</f>
        <v>360470.28112988971</v>
      </c>
      <c r="AL25" s="4">
        <f>L25+R25+AI25</f>
        <v>2411877504.1365318</v>
      </c>
      <c r="AM25" s="4">
        <f>AL25/E25</f>
        <v>347063.24711020256</v>
      </c>
      <c r="AN25" s="4">
        <f t="shared" si="2"/>
        <v>-93170694.444085121</v>
      </c>
      <c r="AO25" s="16">
        <f t="shared" si="3"/>
        <v>-3.7193174365617585</v>
      </c>
      <c r="AP25">
        <v>13760801000</v>
      </c>
      <c r="AQ25" s="9">
        <v>13133453000</v>
      </c>
      <c r="AR25" s="18">
        <f t="shared" si="12"/>
        <v>-4.5589497297432029</v>
      </c>
      <c r="AS25" s="4">
        <f>609000*E25</f>
        <v>4232177887.6019998</v>
      </c>
      <c r="AT25" s="4">
        <f t="shared" si="4"/>
        <v>9528623112.3980007</v>
      </c>
      <c r="AU25" s="4">
        <f t="shared" si="5"/>
        <v>8901275112.3980007</v>
      </c>
      <c r="AV25" s="4">
        <f t="shared" si="13"/>
        <v>-627348000</v>
      </c>
      <c r="AW25" s="16">
        <f t="shared" si="6"/>
        <v>-6.5838263577004872</v>
      </c>
      <c r="AX25" s="4">
        <f t="shared" si="7"/>
        <v>7023574913.8173838</v>
      </c>
      <c r="AY25" s="4">
        <f t="shared" si="8"/>
        <v>6489397608.2614689</v>
      </c>
      <c r="AZ25" s="16">
        <f t="shared" si="9"/>
        <v>26.289718556726388</v>
      </c>
      <c r="BA25" s="16">
        <f t="shared" si="10"/>
        <v>27.095865184272157</v>
      </c>
      <c r="BB25" s="16">
        <f t="shared" si="14"/>
        <v>0.80614662754576827</v>
      </c>
    </row>
    <row r="26" spans="1:54">
      <c r="A26" t="s">
        <v>14</v>
      </c>
      <c r="B26" s="1">
        <v>82025</v>
      </c>
      <c r="C26" s="1" t="s">
        <v>26</v>
      </c>
      <c r="D26">
        <v>25</v>
      </c>
      <c r="E26" s="2">
        <v>862.76696400000003</v>
      </c>
      <c r="F26" s="12">
        <v>114548</v>
      </c>
      <c r="G26" s="1">
        <v>113318</v>
      </c>
      <c r="H26" s="2">
        <f>F26/E26</f>
        <v>132.76818049329017</v>
      </c>
      <c r="I26" s="2">
        <f>G26/E26</f>
        <v>131.34253480757985</v>
      </c>
      <c r="J26" s="2">
        <f>(G26-F26)/F26*100</f>
        <v>-1.0737856619059258</v>
      </c>
      <c r="K26" s="4">
        <f>F26*105</f>
        <v>12027540</v>
      </c>
      <c r="L26" s="4">
        <f t="shared" si="0"/>
        <v>12691616</v>
      </c>
      <c r="M26">
        <v>101</v>
      </c>
      <c r="N26">
        <v>110078890</v>
      </c>
      <c r="O26">
        <v>21897810</v>
      </c>
      <c r="P26">
        <v>87</v>
      </c>
      <c r="Q26">
        <v>122574300</v>
      </c>
      <c r="R26">
        <v>20418465</v>
      </c>
      <c r="S26" s="17">
        <f t="shared" si="11"/>
        <v>-13.861386138613863</v>
      </c>
      <c r="T26" s="1">
        <v>129960104</v>
      </c>
      <c r="U26" s="1">
        <v>29094573</v>
      </c>
      <c r="V26" s="1">
        <v>122761695</v>
      </c>
      <c r="W26" s="1">
        <v>27106696</v>
      </c>
      <c r="X26" s="2">
        <f>T26/E26/1000000*100</f>
        <v>15.063175738379339</v>
      </c>
      <c r="Y26" s="2">
        <f>V26/E26/1000000*100</f>
        <v>14.228835841238816</v>
      </c>
      <c r="Z26" s="2">
        <f>(V26-T26)/T26*100</f>
        <v>-5.5389375496344631</v>
      </c>
      <c r="AA26" s="2">
        <f>U26/E26/1000000*100</f>
        <v>3.3722400386206717</v>
      </c>
      <c r="AB26" s="2">
        <f>W26/E26/1000000*100</f>
        <v>3.1418328622976803</v>
      </c>
      <c r="AC26" s="2">
        <f>(W26-U26)/U26*100</f>
        <v>-6.8324666596756716</v>
      </c>
      <c r="AD26">
        <v>1.8721890848776754</v>
      </c>
      <c r="AE26">
        <v>0.23385541795984865</v>
      </c>
      <c r="AF26">
        <v>1.8925808597438727</v>
      </c>
      <c r="AG26">
        <v>0.33982148618130981</v>
      </c>
      <c r="AH26" s="4">
        <f>T26*AD26+U26*AE26</f>
        <v>250113811.70764586</v>
      </c>
      <c r="AI26" s="4">
        <f t="shared" si="1"/>
        <v>241547871.98690003</v>
      </c>
      <c r="AJ26" s="4">
        <f>K26+O26+AH26</f>
        <v>284039161.70764589</v>
      </c>
      <c r="AK26" s="4">
        <f>AJ26/E26</f>
        <v>329218.86622868641</v>
      </c>
      <c r="AL26" s="4">
        <f>L26+R26+AI26</f>
        <v>274657952.98690003</v>
      </c>
      <c r="AM26" s="4">
        <f>AL26/E26</f>
        <v>318345.46806650795</v>
      </c>
      <c r="AN26" s="4">
        <f t="shared" si="2"/>
        <v>-9381208.7207458615</v>
      </c>
      <c r="AO26" s="16">
        <f t="shared" si="3"/>
        <v>-3.3027870749744346</v>
      </c>
      <c r="AP26" s="9">
        <v>2373019000</v>
      </c>
      <c r="AQ26" s="9">
        <v>2222582100</v>
      </c>
      <c r="AR26" s="18">
        <f t="shared" si="12"/>
        <v>-6.3394730509953767</v>
      </c>
      <c r="AS26" s="4">
        <f>609000*E26</f>
        <v>525425081.07600003</v>
      </c>
      <c r="AT26" s="4">
        <f t="shared" si="4"/>
        <v>1847593918.924</v>
      </c>
      <c r="AU26" s="4">
        <f t="shared" si="5"/>
        <v>1697157018.924</v>
      </c>
      <c r="AV26" s="4">
        <f t="shared" si="13"/>
        <v>-150436900</v>
      </c>
      <c r="AW26" s="16">
        <f t="shared" si="6"/>
        <v>-8.1423140907289469</v>
      </c>
      <c r="AX26" s="4">
        <f t="shared" si="7"/>
        <v>1563554757.2163541</v>
      </c>
      <c r="AY26" s="4">
        <f t="shared" si="8"/>
        <v>1422499065.9370999</v>
      </c>
      <c r="AZ26" s="16">
        <f t="shared" si="9"/>
        <v>15.373462685624359</v>
      </c>
      <c r="BA26" s="16">
        <f t="shared" si="10"/>
        <v>16.183414376180323</v>
      </c>
      <c r="BB26" s="16">
        <f t="shared" si="14"/>
        <v>0.80995169055596428</v>
      </c>
    </row>
    <row r="27" spans="1:54">
      <c r="A27" t="s">
        <v>27</v>
      </c>
      <c r="B27" s="1">
        <v>83026</v>
      </c>
      <c r="C27" s="1" t="s">
        <v>28</v>
      </c>
      <c r="D27">
        <v>26</v>
      </c>
      <c r="E27" s="2">
        <v>1507.396808</v>
      </c>
      <c r="F27" s="12">
        <v>216078</v>
      </c>
      <c r="G27" s="1">
        <v>214239</v>
      </c>
      <c r="H27" s="2">
        <f>F27/E27</f>
        <v>143.34513570231735</v>
      </c>
      <c r="I27" s="2">
        <f>G27/E27</f>
        <v>142.1251516939659</v>
      </c>
      <c r="J27" s="2">
        <f>(G27-F27)/F27*100</f>
        <v>-0.85108155388331996</v>
      </c>
      <c r="K27" s="4">
        <f>F27*105</f>
        <v>22688190</v>
      </c>
      <c r="L27" s="4">
        <f t="shared" si="0"/>
        <v>23994768</v>
      </c>
      <c r="M27">
        <v>147</v>
      </c>
      <c r="N27">
        <v>160213830</v>
      </c>
      <c r="O27">
        <v>31871070</v>
      </c>
      <c r="P27">
        <v>115</v>
      </c>
      <c r="Q27">
        <v>162023500</v>
      </c>
      <c r="R27">
        <v>26989925</v>
      </c>
      <c r="S27" s="17">
        <f t="shared" si="11"/>
        <v>-21.768707482993197</v>
      </c>
      <c r="T27" s="1">
        <v>147398320</v>
      </c>
      <c r="U27">
        <v>123826252</v>
      </c>
      <c r="V27" s="1">
        <v>145931875</v>
      </c>
      <c r="W27" s="1">
        <v>117777733</v>
      </c>
      <c r="X27" s="2">
        <f>T27/E27/1000000*100</f>
        <v>9.7783356855827979</v>
      </c>
      <c r="Y27" s="2">
        <f>V27/E27/1000000*100</f>
        <v>9.6810524093931871</v>
      </c>
      <c r="Z27" s="2">
        <f>(V27-T27)/T27*100</f>
        <v>-0.99488583044908518</v>
      </c>
      <c r="AA27" s="2">
        <f>U27/E27/1000000*100</f>
        <v>8.2145757071286027</v>
      </c>
      <c r="AB27" s="2">
        <f>W27/E27/1000000*100</f>
        <v>7.8133197824842417</v>
      </c>
      <c r="AC27" s="2">
        <f>(W27-U27)/U27*100</f>
        <v>-4.884682288534421</v>
      </c>
      <c r="AD27">
        <v>1.952740413571572</v>
      </c>
      <c r="AE27">
        <v>0.1158535382430113</v>
      </c>
      <c r="AF27">
        <v>2.0979055718941262</v>
      </c>
      <c r="AG27">
        <v>0.16714546879080697</v>
      </c>
      <c r="AH27" s="4">
        <f>T27*AD27+U27*AE27</f>
        <v>302176365.7781257</v>
      </c>
      <c r="AI27" s="4">
        <f t="shared" si="1"/>
        <v>325837308.07486063</v>
      </c>
      <c r="AJ27" s="4">
        <f>K27+O27+AH27</f>
        <v>356735625.7781257</v>
      </c>
      <c r="AK27" s="4">
        <f>AJ27/E27</f>
        <v>236656.74750329292</v>
      </c>
      <c r="AL27" s="4">
        <f>L27+R27+AI27</f>
        <v>376822001.07486063</v>
      </c>
      <c r="AM27" s="4">
        <f>AL27/E27</f>
        <v>249981.95503334291</v>
      </c>
      <c r="AN27" s="4">
        <f t="shared" si="2"/>
        <v>20086375.296734929</v>
      </c>
      <c r="AO27" s="16">
        <f t="shared" si="3"/>
        <v>5.630605368589622</v>
      </c>
      <c r="AP27">
        <v>2081787000</v>
      </c>
      <c r="AQ27" s="9">
        <v>2117803500</v>
      </c>
      <c r="AR27" s="18">
        <f t="shared" si="12"/>
        <v>1.7300761317079989</v>
      </c>
      <c r="AS27" s="4">
        <f>609000*E27</f>
        <v>918004656.07200003</v>
      </c>
      <c r="AT27" s="4">
        <f t="shared" si="4"/>
        <v>1163782343.928</v>
      </c>
      <c r="AU27" s="4">
        <f t="shared" si="5"/>
        <v>1199798843.928</v>
      </c>
      <c r="AV27" s="4">
        <f t="shared" si="13"/>
        <v>36016500</v>
      </c>
      <c r="AW27" s="16">
        <f t="shared" si="6"/>
        <v>3.0947797230225245</v>
      </c>
      <c r="AX27" s="4">
        <f t="shared" si="7"/>
        <v>807046718.14987421</v>
      </c>
      <c r="AY27" s="4">
        <f t="shared" si="8"/>
        <v>822976842.8531394</v>
      </c>
      <c r="AZ27" s="16">
        <f t="shared" si="9"/>
        <v>30.653122350530857</v>
      </c>
      <c r="BA27" s="16">
        <f t="shared" si="10"/>
        <v>31.407098196660186</v>
      </c>
      <c r="BB27" s="16">
        <f t="shared" si="14"/>
        <v>0.75397584612932889</v>
      </c>
    </row>
    <row r="28" spans="1:54">
      <c r="A28" t="s">
        <v>27</v>
      </c>
      <c r="B28" s="1">
        <v>83027</v>
      </c>
      <c r="C28" s="1" t="s">
        <v>29</v>
      </c>
      <c r="D28">
        <v>27</v>
      </c>
      <c r="E28" s="2">
        <v>3285.1166880000001</v>
      </c>
      <c r="F28" s="12">
        <v>868705</v>
      </c>
      <c r="G28" s="1">
        <v>933113</v>
      </c>
      <c r="H28" s="2">
        <f>F28/E28</f>
        <v>264.43657334098327</v>
      </c>
      <c r="I28" s="2">
        <f>G28/E28</f>
        <v>284.04257401525825</v>
      </c>
      <c r="J28" s="2">
        <f>(G28-F28)/F28*100</f>
        <v>7.4142545513148885</v>
      </c>
      <c r="K28" s="4">
        <f>F28*105</f>
        <v>91214025</v>
      </c>
      <c r="L28" s="4">
        <f t="shared" si="0"/>
        <v>104508656</v>
      </c>
      <c r="M28">
        <v>505</v>
      </c>
      <c r="N28">
        <v>550394450</v>
      </c>
      <c r="O28">
        <v>109489050</v>
      </c>
      <c r="P28">
        <v>552</v>
      </c>
      <c r="Q28">
        <v>777712800</v>
      </c>
      <c r="R28">
        <v>129551640</v>
      </c>
      <c r="S28" s="17">
        <f t="shared" si="11"/>
        <v>9.3069306930693063</v>
      </c>
      <c r="T28" s="1">
        <v>580481337</v>
      </c>
      <c r="U28">
        <v>390087586</v>
      </c>
      <c r="V28" s="1">
        <v>584513648</v>
      </c>
      <c r="W28" s="1">
        <v>372503949</v>
      </c>
      <c r="X28" s="2">
        <f>T28/E28/1000000*100</f>
        <v>17.670037083322015</v>
      </c>
      <c r="Y28" s="2">
        <f>V28/E28/1000000*100</f>
        <v>17.792781916549078</v>
      </c>
      <c r="Z28" s="2">
        <f>(V28-T28)/T28*100</f>
        <v>0.69464955080890056</v>
      </c>
      <c r="AA28" s="2">
        <f>U28/E28/1000000*100</f>
        <v>11.874390563505001</v>
      </c>
      <c r="AB28" s="2">
        <f>W28/E28/1000000*100</f>
        <v>11.33913904369658</v>
      </c>
      <c r="AC28" s="2">
        <f>(W28-U28)/U28*100</f>
        <v>-4.5076125544789836</v>
      </c>
      <c r="AD28">
        <v>1.952740413571572</v>
      </c>
      <c r="AE28">
        <v>0.1158535382430113</v>
      </c>
      <c r="AF28">
        <v>2.0979055718941262</v>
      </c>
      <c r="AG28">
        <v>0.16714546879080697</v>
      </c>
      <c r="AH28" s="4">
        <f>T28*AD28+U28*AE28</f>
        <v>1178722393.146734</v>
      </c>
      <c r="AI28" s="4">
        <f t="shared" si="1"/>
        <v>1288516786.1693938</v>
      </c>
      <c r="AJ28" s="4">
        <f>K28+O28+AH28</f>
        <v>1379425468.146734</v>
      </c>
      <c r="AK28" s="4">
        <f>AJ28/E28</f>
        <v>419901.51314428257</v>
      </c>
      <c r="AL28" s="4">
        <f>L28+R28+AI28</f>
        <v>1522577082.1693938</v>
      </c>
      <c r="AM28" s="4">
        <f>AL28/E28</f>
        <v>463477.32113477786</v>
      </c>
      <c r="AN28" s="4">
        <f t="shared" si="2"/>
        <v>143151614.02265978</v>
      </c>
      <c r="AO28" s="16">
        <f t="shared" si="3"/>
        <v>10.377625854261252</v>
      </c>
      <c r="AP28">
        <v>4762722000</v>
      </c>
      <c r="AQ28" s="9">
        <v>4749441000</v>
      </c>
      <c r="AR28" s="18">
        <f t="shared" si="12"/>
        <v>-0.27885314322355997</v>
      </c>
      <c r="AS28" s="4">
        <f>609000*E28</f>
        <v>2000636062.9920001</v>
      </c>
      <c r="AT28" s="4">
        <f t="shared" si="4"/>
        <v>2762085937.0079999</v>
      </c>
      <c r="AU28" s="4">
        <f t="shared" si="5"/>
        <v>2748804937.0079999</v>
      </c>
      <c r="AV28" s="4">
        <f t="shared" si="13"/>
        <v>-13281000</v>
      </c>
      <c r="AW28" s="16">
        <f t="shared" si="6"/>
        <v>-0.48083225152605141</v>
      </c>
      <c r="AX28" s="4">
        <f t="shared" si="7"/>
        <v>1382660468.8612659</v>
      </c>
      <c r="AY28" s="4">
        <f t="shared" si="8"/>
        <v>1226227854.8386061</v>
      </c>
      <c r="AZ28" s="16">
        <f t="shared" si="9"/>
        <v>49.941439173358305</v>
      </c>
      <c r="BA28" s="16">
        <f t="shared" si="10"/>
        <v>55.390510314881702</v>
      </c>
      <c r="BB28" s="16">
        <f t="shared" si="14"/>
        <v>5.4490711415233974</v>
      </c>
    </row>
    <row r="29" spans="1:54">
      <c r="A29" t="s">
        <v>27</v>
      </c>
      <c r="B29" s="1">
        <v>83028</v>
      </c>
      <c r="C29" s="1" t="s">
        <v>30</v>
      </c>
      <c r="D29">
        <v>28</v>
      </c>
      <c r="E29" s="2">
        <v>16841.269478999999</v>
      </c>
      <c r="F29" s="12">
        <v>10756800</v>
      </c>
      <c r="G29" s="1">
        <v>12410775</v>
      </c>
      <c r="H29" s="2">
        <f>F29/E29</f>
        <v>638.71669611444975</v>
      </c>
      <c r="I29" s="2">
        <f>G29/E29</f>
        <v>736.92633536180006</v>
      </c>
      <c r="J29" s="2">
        <f>(G29-F29)/F29*100</f>
        <v>15.376087684069612</v>
      </c>
      <c r="K29" s="4">
        <f>F29*105</f>
        <v>1129464000</v>
      </c>
      <c r="L29" s="4">
        <f t="shared" si="0"/>
        <v>1390006800</v>
      </c>
      <c r="M29">
        <v>6998</v>
      </c>
      <c r="N29">
        <v>7627050220</v>
      </c>
      <c r="O29">
        <v>1517236380</v>
      </c>
      <c r="P29">
        <v>6594</v>
      </c>
      <c r="Q29">
        <v>9290286600</v>
      </c>
      <c r="R29">
        <v>1547578830</v>
      </c>
      <c r="S29" s="17">
        <f t="shared" si="11"/>
        <v>-5.7730780222920837</v>
      </c>
      <c r="T29" s="1">
        <v>3037291572</v>
      </c>
      <c r="U29">
        <v>2417523704</v>
      </c>
      <c r="V29" s="1">
        <v>2874254907</v>
      </c>
      <c r="W29" s="1">
        <v>2200588753</v>
      </c>
      <c r="X29" s="2">
        <f>T29/E29/1000000*100</f>
        <v>18.034813680686668</v>
      </c>
      <c r="Y29" s="2">
        <f>V29/E29/1000000*100</f>
        <v>17.066735441672108</v>
      </c>
      <c r="Z29" s="2">
        <f>(V29-T29)/T29*100</f>
        <v>-5.3678305534770701</v>
      </c>
      <c r="AA29" s="2">
        <f>U29/E29/1000000*100</f>
        <v>14.354759342901671</v>
      </c>
      <c r="AB29" s="2">
        <f>W29/E29/1000000*100</f>
        <v>13.066644149029239</v>
      </c>
      <c r="AC29" s="2">
        <f>(W29-U29)/U29*100</f>
        <v>-8.9734363572552578</v>
      </c>
      <c r="AD29">
        <v>1.952740413571572</v>
      </c>
      <c r="AE29">
        <v>0.1158535382430113</v>
      </c>
      <c r="AF29">
        <v>2.0979055718941262</v>
      </c>
      <c r="AG29">
        <v>0.16714546879080697</v>
      </c>
      <c r="AH29" s="4">
        <f>T29*AD29+U29*AE29</f>
        <v>6211120675.3394804</v>
      </c>
      <c r="AI29" s="4">
        <f t="shared" si="1"/>
        <v>6397733823.1752958</v>
      </c>
      <c r="AJ29" s="4">
        <f>K29+O29+AH29</f>
        <v>8857821055.3394814</v>
      </c>
      <c r="AK29" s="4">
        <f>AJ29/E29</f>
        <v>525959.22572135227</v>
      </c>
      <c r="AL29" s="4">
        <f>L29+R29+AI29</f>
        <v>9335319453.1752968</v>
      </c>
      <c r="AM29" s="4">
        <f>AL29/E29</f>
        <v>554312.10009529581</v>
      </c>
      <c r="AN29" s="4">
        <f t="shared" si="2"/>
        <v>477498397.83581543</v>
      </c>
      <c r="AO29" s="16">
        <f t="shared" si="3"/>
        <v>5.3906981734292332</v>
      </c>
      <c r="AP29" s="9">
        <v>23221224000</v>
      </c>
      <c r="AQ29" s="9">
        <v>22955549900</v>
      </c>
      <c r="AR29" s="18">
        <f t="shared" si="12"/>
        <v>-1.1441003282169795</v>
      </c>
      <c r="AS29" s="4">
        <f>609000*E29</f>
        <v>10256333112.710999</v>
      </c>
      <c r="AT29" s="4">
        <f t="shared" si="4"/>
        <v>12964890887.289001</v>
      </c>
      <c r="AU29" s="4">
        <f t="shared" si="5"/>
        <v>12699216787.289001</v>
      </c>
      <c r="AV29" s="4">
        <f t="shared" si="13"/>
        <v>-265674100</v>
      </c>
      <c r="AW29" s="16">
        <f t="shared" si="6"/>
        <v>-2.0491811486085965</v>
      </c>
      <c r="AX29" s="4">
        <f t="shared" si="7"/>
        <v>4107069831.9495201</v>
      </c>
      <c r="AY29" s="4">
        <f t="shared" si="8"/>
        <v>3363897334.1137047</v>
      </c>
      <c r="AZ29" s="16">
        <f t="shared" si="9"/>
        <v>68.321601256388817</v>
      </c>
      <c r="BA29" s="16">
        <f t="shared" si="10"/>
        <v>73.510985831183518</v>
      </c>
      <c r="BB29" s="16">
        <f t="shared" si="14"/>
        <v>5.1893845747947012</v>
      </c>
    </row>
    <row r="30" spans="1:54">
      <c r="A30" t="s">
        <v>27</v>
      </c>
      <c r="B30" s="1">
        <v>83029</v>
      </c>
      <c r="C30" s="1" t="s">
        <v>31</v>
      </c>
      <c r="D30">
        <v>29</v>
      </c>
      <c r="E30" s="2">
        <v>2943.1422459999999</v>
      </c>
      <c r="F30" s="12">
        <v>9174846</v>
      </c>
      <c r="G30" s="1">
        <v>9688503</v>
      </c>
      <c r="H30" s="2">
        <f>F30/E30</f>
        <v>3117.3641071781212</v>
      </c>
      <c r="I30" s="2">
        <f>G30/E30</f>
        <v>3291.8908398557915</v>
      </c>
      <c r="J30" s="2">
        <f>(G30-F30)/F30*100</f>
        <v>5.5985353868609895</v>
      </c>
      <c r="K30" s="4">
        <f>F30*105</f>
        <v>963358830</v>
      </c>
      <c r="L30" s="4">
        <f t="shared" si="0"/>
        <v>1085112336</v>
      </c>
      <c r="M30">
        <v>5692</v>
      </c>
      <c r="N30">
        <v>6203653880</v>
      </c>
      <c r="O30">
        <v>1234082520</v>
      </c>
      <c r="P30">
        <v>4294</v>
      </c>
      <c r="Q30">
        <v>6049816600</v>
      </c>
      <c r="R30">
        <v>1007780330</v>
      </c>
      <c r="S30" s="17">
        <f t="shared" si="11"/>
        <v>-24.560787069571326</v>
      </c>
      <c r="T30" s="1">
        <v>198827142</v>
      </c>
      <c r="U30">
        <v>359281039</v>
      </c>
      <c r="V30" s="1">
        <v>187791967</v>
      </c>
      <c r="W30" s="1">
        <v>289501025</v>
      </c>
      <c r="X30" s="2">
        <f>T30/E30/1000000*100</f>
        <v>6.7556076254970119</v>
      </c>
      <c r="Y30" s="2">
        <f>V30/E30/1000000*100</f>
        <v>6.3806622753360465</v>
      </c>
      <c r="Z30" s="2">
        <f>(V30-T30)/T30*100</f>
        <v>-5.5501351017759939</v>
      </c>
      <c r="AA30" s="2">
        <f>U30/E30/1000000*100</f>
        <v>12.207396346143168</v>
      </c>
      <c r="AB30" s="2">
        <f>W30/E30/1000000*100</f>
        <v>9.8364605174438466</v>
      </c>
      <c r="AC30" s="2">
        <f>(W30-U30)/U30*100</f>
        <v>-19.422125418647546</v>
      </c>
      <c r="AD30">
        <v>1.952740413571572</v>
      </c>
      <c r="AE30">
        <v>0.1158535382430113</v>
      </c>
      <c r="AF30">
        <v>2.0979055718941262</v>
      </c>
      <c r="AG30">
        <v>0.16714546879080697</v>
      </c>
      <c r="AH30" s="4">
        <f>T30*AD30+U30*AE30</f>
        <v>429881775.09010905</v>
      </c>
      <c r="AI30" s="4">
        <f t="shared" si="1"/>
        <v>442358598.46530199</v>
      </c>
      <c r="AJ30" s="4">
        <f>K30+O30+AH30</f>
        <v>2627323125.0901089</v>
      </c>
      <c r="AK30" s="4">
        <f>AJ30/E30</f>
        <v>892693.21884148882</v>
      </c>
      <c r="AL30" s="4">
        <f>L30+R30+AI30</f>
        <v>2535251264.465302</v>
      </c>
      <c r="AM30" s="4">
        <f>AL30/E30</f>
        <v>861409.69499892194</v>
      </c>
      <c r="AN30" s="4">
        <f t="shared" si="2"/>
        <v>-92071860.624806881</v>
      </c>
      <c r="AO30" s="16">
        <f t="shared" si="3"/>
        <v>-3.5043980599702254</v>
      </c>
      <c r="AP30">
        <v>3937384000</v>
      </c>
      <c r="AQ30" s="9">
        <v>3839372600</v>
      </c>
      <c r="AR30" s="18">
        <f t="shared" si="12"/>
        <v>-2.4892517468451136</v>
      </c>
      <c r="AS30" s="4">
        <f>609000*E30</f>
        <v>1792373627.8139999</v>
      </c>
      <c r="AT30" s="4">
        <f t="shared" si="4"/>
        <v>2145010372.1860001</v>
      </c>
      <c r="AU30" s="4">
        <f t="shared" si="5"/>
        <v>2046998972.1860001</v>
      </c>
      <c r="AV30" s="4">
        <f t="shared" si="13"/>
        <v>-98011400</v>
      </c>
      <c r="AW30" s="16">
        <f t="shared" si="6"/>
        <v>-4.5692739424898754</v>
      </c>
      <c r="AX30" s="4">
        <f t="shared" si="7"/>
        <v>-482312752.90410876</v>
      </c>
      <c r="AY30" s="4">
        <f t="shared" si="8"/>
        <v>-488252292.27930188</v>
      </c>
      <c r="AZ30" s="16">
        <f t="shared" si="9"/>
        <v>122.485334297595</v>
      </c>
      <c r="BA30" s="16">
        <f t="shared" si="10"/>
        <v>123.85210246382756</v>
      </c>
      <c r="BB30" s="16">
        <f t="shared" si="14"/>
        <v>1.3667681662325606</v>
      </c>
    </row>
    <row r="31" spans="1:54">
      <c r="A31" t="s">
        <v>27</v>
      </c>
      <c r="B31" s="1">
        <v>83030</v>
      </c>
      <c r="C31" s="1" t="s">
        <v>32</v>
      </c>
      <c r="D31">
        <v>30</v>
      </c>
      <c r="E31" s="2">
        <v>1246.2237709999999</v>
      </c>
      <c r="F31" s="12">
        <v>3229180</v>
      </c>
      <c r="G31" s="1">
        <v>3852034</v>
      </c>
      <c r="H31" s="2">
        <f>F31/E31</f>
        <v>2591.1718867381483</v>
      </c>
      <c r="I31" s="2">
        <f>G31/E31</f>
        <v>3090.9649531953924</v>
      </c>
      <c r="J31" s="2">
        <f>(G31-F31)/F31*100</f>
        <v>19.288302293461498</v>
      </c>
      <c r="K31" s="4">
        <f>F31*105</f>
        <v>339063900</v>
      </c>
      <c r="L31" s="4">
        <f t="shared" si="0"/>
        <v>431427808</v>
      </c>
      <c r="M31">
        <v>1654</v>
      </c>
      <c r="N31">
        <v>1802678060</v>
      </c>
      <c r="O31">
        <v>358603740</v>
      </c>
      <c r="P31">
        <v>1189</v>
      </c>
      <c r="Q31">
        <v>1675182100</v>
      </c>
      <c r="R31">
        <v>279052355</v>
      </c>
      <c r="S31" s="17">
        <f t="shared" si="11"/>
        <v>-28.113663845223702</v>
      </c>
      <c r="T31" s="1">
        <v>12524377</v>
      </c>
      <c r="U31">
        <v>66344386</v>
      </c>
      <c r="V31" s="10">
        <v>5626734</v>
      </c>
      <c r="W31" s="10">
        <v>40584025</v>
      </c>
      <c r="X31" s="2">
        <f>T31/E31/1000000*100</f>
        <v>1.004986206445905</v>
      </c>
      <c r="Y31" s="2">
        <f>V31/E31/1000000*100</f>
        <v>0.45150270207773141</v>
      </c>
      <c r="Z31" s="2">
        <f>(V31-T31)/T31*100</f>
        <v>-55.073741392486028</v>
      </c>
      <c r="AA31" s="2">
        <f>U31/E31/1000000*100</f>
        <v>5.3236334873281761</v>
      </c>
      <c r="AB31" s="2">
        <f>W31/E31/1000000*100</f>
        <v>3.2565600130893344</v>
      </c>
      <c r="AC31" s="2">
        <f>(W31-U31)/U31*100</f>
        <v>-38.828245392157221</v>
      </c>
      <c r="AD31">
        <v>1.952740413571572</v>
      </c>
      <c r="AE31">
        <v>0.1158535382430113</v>
      </c>
      <c r="AF31">
        <v>2.0979055718941262</v>
      </c>
      <c r="AG31">
        <v>0.16714546879080697</v>
      </c>
      <c r="AH31" s="4">
        <f>T31*AD31+U31*AE31</f>
        <v>32143088.983366385</v>
      </c>
      <c r="AI31" s="4">
        <f t="shared" si="1"/>
        <v>18587792.494208954</v>
      </c>
      <c r="AJ31" s="4">
        <f>K31+O31+AH31</f>
        <v>729810728.98336637</v>
      </c>
      <c r="AK31" s="4">
        <f>AJ31/E31</f>
        <v>585617.72449401172</v>
      </c>
      <c r="AL31" s="4">
        <f>L31+R31+AI31</f>
        <v>729067955.49420893</v>
      </c>
      <c r="AM31" s="4">
        <f>AL31/E31</f>
        <v>585021.70513822511</v>
      </c>
      <c r="AN31" s="4">
        <f t="shared" si="2"/>
        <v>-742773.48915743828</v>
      </c>
      <c r="AO31" s="16">
        <f t="shared" si="3"/>
        <v>-0.10177618109179198</v>
      </c>
      <c r="AP31">
        <v>1921535000</v>
      </c>
      <c r="AQ31" s="9">
        <v>1924033500</v>
      </c>
      <c r="AR31" s="18">
        <f t="shared" si="12"/>
        <v>0.13002625505130011</v>
      </c>
      <c r="AS31" s="4">
        <f>609000*E31</f>
        <v>758950276.53899992</v>
      </c>
      <c r="AT31" s="4">
        <f t="shared" si="4"/>
        <v>1162584723.461</v>
      </c>
      <c r="AU31" s="4">
        <f t="shared" si="5"/>
        <v>1165083223.461</v>
      </c>
      <c r="AV31" s="4">
        <f t="shared" si="13"/>
        <v>2498500</v>
      </c>
      <c r="AW31" s="16">
        <f t="shared" si="6"/>
        <v>0.21490906852465747</v>
      </c>
      <c r="AX31" s="4">
        <f t="shared" si="7"/>
        <v>432773994.4776336</v>
      </c>
      <c r="AY31" s="4">
        <f t="shared" si="8"/>
        <v>436015267.96679103</v>
      </c>
      <c r="AZ31" s="16">
        <f t="shared" si="9"/>
        <v>62.774842491541527</v>
      </c>
      <c r="BA31" s="16">
        <f t="shared" si="10"/>
        <v>62.576470145062878</v>
      </c>
      <c r="BB31" s="16">
        <f t="shared" si="14"/>
        <v>-0.19837234647864932</v>
      </c>
    </row>
    <row r="32" spans="1:54">
      <c r="A32" t="s">
        <v>27</v>
      </c>
      <c r="B32" s="1">
        <v>83031</v>
      </c>
      <c r="C32" s="1" t="s">
        <v>33</v>
      </c>
      <c r="D32">
        <v>31</v>
      </c>
      <c r="E32" s="2">
        <v>246.08382</v>
      </c>
      <c r="F32" s="12">
        <v>1521286</v>
      </c>
      <c r="G32" s="1">
        <v>2071749</v>
      </c>
      <c r="H32" s="2">
        <f>F32/E32</f>
        <v>6181.9830332607808</v>
      </c>
      <c r="I32" s="2">
        <f>G32/E32</f>
        <v>8418.875324675957</v>
      </c>
      <c r="J32" s="2">
        <f>(G32-F32)/F32*100</f>
        <v>36.184057435616971</v>
      </c>
      <c r="K32" s="4">
        <f>F32*105</f>
        <v>159735030</v>
      </c>
      <c r="L32" s="4">
        <f t="shared" si="0"/>
        <v>232035888</v>
      </c>
      <c r="M32">
        <v>723</v>
      </c>
      <c r="N32">
        <v>787990470</v>
      </c>
      <c r="O32">
        <v>156753630</v>
      </c>
      <c r="P32">
        <v>535</v>
      </c>
      <c r="Q32">
        <v>753761500</v>
      </c>
      <c r="R32">
        <v>125561825</v>
      </c>
      <c r="S32" s="17">
        <f t="shared" si="11"/>
        <v>-26.002766251728911</v>
      </c>
      <c r="T32" s="1">
        <v>9428468</v>
      </c>
      <c r="U32">
        <v>26558598</v>
      </c>
      <c r="V32" s="10">
        <v>4241424</v>
      </c>
      <c r="W32" s="10">
        <v>18193316</v>
      </c>
      <c r="X32" s="2">
        <f>T32/E32/1000000*100</f>
        <v>3.8314050879086645</v>
      </c>
      <c r="Y32" s="2">
        <f>V32/E32/1000000*100</f>
        <v>1.7235688230132316</v>
      </c>
      <c r="Z32" s="2">
        <f>(V32-T32)/T32*100</f>
        <v>-55.014706524962484</v>
      </c>
      <c r="AA32" s="2">
        <f>U32/E32/1000000*100</f>
        <v>10.792500701590214</v>
      </c>
      <c r="AB32" s="2">
        <f>W32/E32/1000000*100</f>
        <v>7.3931378340924656</v>
      </c>
      <c r="AC32" s="2">
        <f>(W32-U32)/U32*100</f>
        <v>-31.497453291773908</v>
      </c>
      <c r="AD32">
        <v>1.952740413571572</v>
      </c>
      <c r="AE32">
        <v>0.1158535382430113</v>
      </c>
      <c r="AF32">
        <v>2.0979055718941262</v>
      </c>
      <c r="AG32">
        <v>0.16714546879080697</v>
      </c>
      <c r="AH32" s="4">
        <f>T32*AD32+U32*AE32</f>
        <v>21488258.050740097</v>
      </c>
      <c r="AI32" s="4">
        <f t="shared" si="1"/>
        <v>11939037.374044761</v>
      </c>
      <c r="AJ32" s="4">
        <f>K32+O32+AH32</f>
        <v>337976918.05074012</v>
      </c>
      <c r="AK32" s="4">
        <f>AJ32/E32</f>
        <v>1373421.9423720753</v>
      </c>
      <c r="AL32" s="4">
        <f>L32+R32+AI32</f>
        <v>369536750.37404478</v>
      </c>
      <c r="AM32" s="4">
        <f>AL32/E32</f>
        <v>1501670.2454230627</v>
      </c>
      <c r="AN32" s="4">
        <f t="shared" si="2"/>
        <v>31559832.323304653</v>
      </c>
      <c r="AO32" s="16">
        <f t="shared" si="3"/>
        <v>9.3378661789461646</v>
      </c>
      <c r="AP32">
        <v>368015000</v>
      </c>
      <c r="AQ32" s="9">
        <v>388094800</v>
      </c>
      <c r="AR32" s="18">
        <f t="shared" si="12"/>
        <v>5.4562449900139942</v>
      </c>
      <c r="AS32" s="4">
        <f>609000*E32</f>
        <v>149865046.38</v>
      </c>
      <c r="AT32" s="4">
        <f t="shared" si="4"/>
        <v>218149953.62</v>
      </c>
      <c r="AU32" s="4">
        <f t="shared" si="5"/>
        <v>238229753.62</v>
      </c>
      <c r="AV32" s="4">
        <f t="shared" si="13"/>
        <v>20079800</v>
      </c>
      <c r="AW32" s="16">
        <f t="shared" si="6"/>
        <v>9.2045859587838486</v>
      </c>
      <c r="AX32" s="4">
        <f t="shared" si="7"/>
        <v>-119826964.43074012</v>
      </c>
      <c r="AY32" s="4">
        <f t="shared" si="8"/>
        <v>-131306996.75404477</v>
      </c>
      <c r="AZ32" s="16">
        <f t="shared" si="9"/>
        <v>154.92871414470673</v>
      </c>
      <c r="BA32" s="16">
        <f t="shared" si="10"/>
        <v>155.1177989981438</v>
      </c>
      <c r="BB32" s="16">
        <f t="shared" si="14"/>
        <v>0.18908485343706616</v>
      </c>
    </row>
    <row r="33" spans="1:54">
      <c r="A33" t="s">
        <v>27</v>
      </c>
      <c r="B33" s="1">
        <v>83032</v>
      </c>
      <c r="C33" s="1" t="s">
        <v>34</v>
      </c>
      <c r="D33">
        <v>32</v>
      </c>
      <c r="E33" s="2">
        <v>1576.994995</v>
      </c>
      <c r="F33" s="12">
        <v>1064495</v>
      </c>
      <c r="G33" s="1">
        <v>1303283</v>
      </c>
      <c r="H33" s="2">
        <f>F33/E33</f>
        <v>675.01482463487457</v>
      </c>
      <c r="I33" s="2">
        <f>G33/E33</f>
        <v>826.43445548791988</v>
      </c>
      <c r="J33" s="2">
        <f>(G33-F33)/F33*100</f>
        <v>22.432045242110107</v>
      </c>
      <c r="K33" s="4">
        <f>F33*105</f>
        <v>111771975</v>
      </c>
      <c r="L33" s="4">
        <f t="shared" si="0"/>
        <v>145967696</v>
      </c>
      <c r="M33">
        <v>858</v>
      </c>
      <c r="N33">
        <v>935125620</v>
      </c>
      <c r="O33">
        <v>186022980</v>
      </c>
      <c r="P33">
        <v>1182</v>
      </c>
      <c r="Q33">
        <v>1665319800</v>
      </c>
      <c r="R33">
        <v>277409490</v>
      </c>
      <c r="S33" s="17">
        <f t="shared" si="11"/>
        <v>37.76223776223776</v>
      </c>
      <c r="T33" s="1">
        <v>55135615</v>
      </c>
      <c r="U33">
        <v>107269755</v>
      </c>
      <c r="V33" s="10">
        <v>44263489</v>
      </c>
      <c r="W33" s="10">
        <v>83458451</v>
      </c>
      <c r="X33" s="2">
        <f>T33/E33/1000000*100</f>
        <v>3.4962454018441571</v>
      </c>
      <c r="Y33" s="2">
        <f>V33/E33/1000000*100</f>
        <v>2.8068249512738626</v>
      </c>
      <c r="Z33" s="2">
        <f>(V33-T33)/T33*100</f>
        <v>-19.718880436900903</v>
      </c>
      <c r="AA33" s="2">
        <f>U33/E33/1000000*100</f>
        <v>6.8021620449087088</v>
      </c>
      <c r="AB33" s="2">
        <f>W33/E33/1000000*100</f>
        <v>5.2922457753266361</v>
      </c>
      <c r="AC33" s="2">
        <f>(W33-U33)/U33*100</f>
        <v>-22.197593347724158</v>
      </c>
      <c r="AD33">
        <v>1.952740413571572</v>
      </c>
      <c r="AE33">
        <v>0.1158535382430113</v>
      </c>
      <c r="AF33">
        <v>2.0979055718941262</v>
      </c>
      <c r="AG33">
        <v>0.16714546879080697</v>
      </c>
      <c r="AH33" s="4">
        <f>T33*AD33+U33*AE33</f>
        <v>120093124.30083393</v>
      </c>
      <c r="AI33" s="4">
        <f t="shared" si="1"/>
        <v>106810322.12152395</v>
      </c>
      <c r="AJ33" s="4">
        <f>K33+O33+AH33</f>
        <v>417888079.30083394</v>
      </c>
      <c r="AK33" s="4">
        <f>AJ33/E33</f>
        <v>264990.11133566342</v>
      </c>
      <c r="AL33" s="4">
        <f>L33+R33+AI33</f>
        <v>530187508.12152398</v>
      </c>
      <c r="AM33" s="4">
        <f>AL33/E33</f>
        <v>336201.13557907898</v>
      </c>
      <c r="AN33" s="4">
        <f t="shared" si="2"/>
        <v>112299428.82069004</v>
      </c>
      <c r="AO33" s="16">
        <f t="shared" si="3"/>
        <v>26.873087408613699</v>
      </c>
      <c r="AP33">
        <v>2773445000</v>
      </c>
      <c r="AQ33" s="9">
        <v>2675110600</v>
      </c>
      <c r="AR33" s="18">
        <f t="shared" si="12"/>
        <v>-3.5455687781802054</v>
      </c>
      <c r="AS33" s="4">
        <f>609000*E33</f>
        <v>960389951.95500004</v>
      </c>
      <c r="AT33" s="4">
        <f t="shared" si="4"/>
        <v>1813055048.0450001</v>
      </c>
      <c r="AU33" s="4">
        <f t="shared" si="5"/>
        <v>1714720648.0450001</v>
      </c>
      <c r="AV33" s="4">
        <f t="shared" si="13"/>
        <v>-98334400</v>
      </c>
      <c r="AW33" s="16">
        <f t="shared" si="6"/>
        <v>-5.4236852932862156</v>
      </c>
      <c r="AX33" s="4">
        <f t="shared" si="7"/>
        <v>1395166968.7441661</v>
      </c>
      <c r="AY33" s="4">
        <f t="shared" si="8"/>
        <v>1184533139.9234762</v>
      </c>
      <c r="AZ33" s="16">
        <f t="shared" si="9"/>
        <v>23.048835706970873</v>
      </c>
      <c r="BA33" s="16">
        <f t="shared" si="10"/>
        <v>30.919759946088316</v>
      </c>
      <c r="BB33" s="16">
        <f t="shared" si="14"/>
        <v>7.8709242391174428</v>
      </c>
    </row>
    <row r="34" spans="1:54">
      <c r="A34" t="s">
        <v>27</v>
      </c>
      <c r="B34" s="1">
        <v>83046</v>
      </c>
      <c r="C34" s="1" t="s">
        <v>35</v>
      </c>
      <c r="D34">
        <v>46</v>
      </c>
      <c r="E34" s="2">
        <v>4002.9706080000001</v>
      </c>
      <c r="F34" s="12">
        <v>1061586</v>
      </c>
      <c r="G34" s="1">
        <v>1147093</v>
      </c>
      <c r="H34" s="2">
        <f>F34/E34</f>
        <v>265.19954902451786</v>
      </c>
      <c r="I34" s="2">
        <f>G34/E34</f>
        <v>286.56043531958903</v>
      </c>
      <c r="J34" s="2">
        <f>(G34-F34)/F34*100</f>
        <v>8.0546465382927046</v>
      </c>
      <c r="K34" s="4">
        <f>F34*105</f>
        <v>111466530</v>
      </c>
      <c r="L34" s="4">
        <f t="shared" ref="L34:L65" si="15">G34*112</f>
        <v>128474416</v>
      </c>
      <c r="M34">
        <v>975</v>
      </c>
      <c r="N34">
        <v>1062642750</v>
      </c>
      <c r="O34">
        <v>211389750</v>
      </c>
      <c r="P34">
        <v>906</v>
      </c>
      <c r="Q34">
        <v>1276463400</v>
      </c>
      <c r="R34">
        <v>212633670</v>
      </c>
      <c r="S34" s="17">
        <f t="shared" si="11"/>
        <v>-7.0769230769230766</v>
      </c>
      <c r="T34" s="1">
        <v>208180593</v>
      </c>
      <c r="U34">
        <v>416618608</v>
      </c>
      <c r="V34" s="10">
        <v>178249318</v>
      </c>
      <c r="W34" s="10">
        <v>396362417</v>
      </c>
      <c r="X34" s="2">
        <f>T34/E34/1000000*100</f>
        <v>5.2006525499824496</v>
      </c>
      <c r="Y34" s="2">
        <f>V34/E34/1000000*100</f>
        <v>4.4529259756183546</v>
      </c>
      <c r="Z34" s="2">
        <f>(V34-T34)/T34*100</f>
        <v>-14.377552954707934</v>
      </c>
      <c r="AA34" s="2">
        <f>U34/E34/1000000*100</f>
        <v>10.4077358741376</v>
      </c>
      <c r="AB34" s="2">
        <f>W34/E34/1000000*100</f>
        <v>9.9017069025653957</v>
      </c>
      <c r="AC34" s="2">
        <f>(W34-U34)/U34*100</f>
        <v>-4.8620466323482123</v>
      </c>
      <c r="AD34">
        <v>1.952740413571572</v>
      </c>
      <c r="AE34">
        <v>0.1158535382430113</v>
      </c>
      <c r="AF34">
        <v>2.0979055718941262</v>
      </c>
      <c r="AG34">
        <v>0.16714546879080697</v>
      </c>
      <c r="AH34" s="4">
        <f>T34*AD34+U34*AE34</f>
        <v>454789397.10707325</v>
      </c>
      <c r="AI34" s="4">
        <f t="shared" ref="AI34:AI65" si="16">V34*AF34+W34*AG34</f>
        <v>440200419.41905028</v>
      </c>
      <c r="AJ34" s="4">
        <f>K34+O34+AH34</f>
        <v>777645677.10707331</v>
      </c>
      <c r="AK34" s="4">
        <f>AJ34/E34</f>
        <v>194267.14639196603</v>
      </c>
      <c r="AL34" s="4">
        <f>L34+R34+AI34</f>
        <v>781308505.41905022</v>
      </c>
      <c r="AM34" s="4">
        <f>AL34/E34</f>
        <v>195182.17392293434</v>
      </c>
      <c r="AN34" s="4">
        <f t="shared" ref="AN34:AN65" si="17">AL34-AJ34</f>
        <v>3662828.3119769096</v>
      </c>
      <c r="AO34" s="16">
        <f t="shared" ref="AO34:AO65" si="18">AN34/AJ34*100</f>
        <v>0.47101506763376222</v>
      </c>
      <c r="AP34">
        <v>6829282000</v>
      </c>
      <c r="AQ34" s="9">
        <v>6690730400</v>
      </c>
      <c r="AR34" s="18">
        <f t="shared" si="12"/>
        <v>-2.028787213648521</v>
      </c>
      <c r="AS34" s="4">
        <f>609000*E34</f>
        <v>2437809100.2719998</v>
      </c>
      <c r="AT34" s="4">
        <f t="shared" ref="AT34:AT65" si="19">AP34-AS34</f>
        <v>4391472899.7280006</v>
      </c>
      <c r="AU34" s="4">
        <f t="shared" ref="AU34:AU65" si="20">AQ34-AS34</f>
        <v>4252921299.7280002</v>
      </c>
      <c r="AV34" s="4">
        <f t="shared" si="13"/>
        <v>-138551600.00000048</v>
      </c>
      <c r="AW34" s="16">
        <f t="shared" ref="AW34:AW65" si="21">(AU34-AT34)/AT34*100</f>
        <v>-3.1550143462932922</v>
      </c>
      <c r="AX34" s="4">
        <f t="shared" ref="AX34:AX65" si="22">AT34-AJ34</f>
        <v>3613827222.6209273</v>
      </c>
      <c r="AY34" s="4">
        <f t="shared" ref="AY34:AY65" si="23">AU34-AL34</f>
        <v>3471612794.3089499</v>
      </c>
      <c r="AZ34" s="16">
        <f t="shared" ref="AZ34:AZ65" si="24">AJ34/AT34*100</f>
        <v>17.708083252779247</v>
      </c>
      <c r="BA34" s="16">
        <f t="shared" ref="BA34:BA65" si="25">AL34/AU34*100</f>
        <v>18.371101893397828</v>
      </c>
      <c r="BB34" s="16">
        <f t="shared" si="14"/>
        <v>0.6630186406185814</v>
      </c>
    </row>
    <row r="35" spans="1:54">
      <c r="A35" t="s">
        <v>36</v>
      </c>
      <c r="B35" s="1">
        <v>84033</v>
      </c>
      <c r="C35" s="1" t="s">
        <v>31</v>
      </c>
      <c r="D35">
        <v>33</v>
      </c>
      <c r="E35" s="2">
        <v>1171.7772769999999</v>
      </c>
      <c r="F35" s="12">
        <v>46265</v>
      </c>
      <c r="G35" s="1">
        <v>39771</v>
      </c>
      <c r="H35" s="2">
        <f>F35/E35</f>
        <v>39.482759145533421</v>
      </c>
      <c r="I35" s="2">
        <f>G35/E35</f>
        <v>33.940750329125905</v>
      </c>
      <c r="J35" s="2">
        <f>(G35-F35)/F35*100</f>
        <v>-14.036528693396736</v>
      </c>
      <c r="K35" s="4">
        <f>F35*105</f>
        <v>4857825</v>
      </c>
      <c r="L35" s="4">
        <f t="shared" si="15"/>
        <v>4454352</v>
      </c>
      <c r="M35">
        <v>46</v>
      </c>
      <c r="N35">
        <v>50134940</v>
      </c>
      <c r="O35">
        <v>9973260</v>
      </c>
      <c r="P35">
        <v>27</v>
      </c>
      <c r="Q35">
        <v>38040300</v>
      </c>
      <c r="R35">
        <v>6336765</v>
      </c>
      <c r="S35" s="17">
        <f t="shared" si="11"/>
        <v>-41.304347826086953</v>
      </c>
      <c r="T35" s="1">
        <v>77574382</v>
      </c>
      <c r="U35">
        <v>10759126</v>
      </c>
      <c r="V35" s="10">
        <v>74871529</v>
      </c>
      <c r="W35" s="10">
        <v>8169668</v>
      </c>
      <c r="X35" s="2">
        <f>T35/E35/1000000*100</f>
        <v>6.6202326604768258</v>
      </c>
      <c r="Y35" s="2">
        <f>V35/E35/1000000*100</f>
        <v>6.3895699694473604</v>
      </c>
      <c r="Z35" s="2">
        <f>(V35-T35)/T35*100</f>
        <v>-3.4842082274016697</v>
      </c>
      <c r="AA35" s="2">
        <f>U35/E35/1000000*100</f>
        <v>0.91818865335447186</v>
      </c>
      <c r="AB35" s="2">
        <f>W35/E35/1000000*100</f>
        <v>0.6972031426412445</v>
      </c>
      <c r="AC35" s="2">
        <f>(W35-U35)/U35*100</f>
        <v>-24.067549724763889</v>
      </c>
      <c r="AD35">
        <v>1.9951370764460503</v>
      </c>
      <c r="AE35">
        <v>0.86729572375025099</v>
      </c>
      <c r="AF35">
        <v>1.9971192731704615</v>
      </c>
      <c r="AG35">
        <v>1.2600196878076222</v>
      </c>
      <c r="AH35" s="4">
        <f>T35*AD35+U35*AE35</f>
        <v>164102869.68167925</v>
      </c>
      <c r="AI35" s="4">
        <f t="shared" si="16"/>
        <v>159821316.10049304</v>
      </c>
      <c r="AJ35" s="4">
        <f>K35+O35+AH35</f>
        <v>178933954.68167925</v>
      </c>
      <c r="AK35" s="4">
        <f>AJ35/E35</f>
        <v>152703.04194649379</v>
      </c>
      <c r="AL35" s="4">
        <f>L35+R35+AI35</f>
        <v>170612433.10049304</v>
      </c>
      <c r="AM35" s="4">
        <f>AL35/E35</f>
        <v>145601.41799071006</v>
      </c>
      <c r="AN35" s="4">
        <f t="shared" si="17"/>
        <v>-8321521.5811862051</v>
      </c>
      <c r="AO35" s="16">
        <f t="shared" si="18"/>
        <v>-4.650610665812458</v>
      </c>
      <c r="AP35">
        <v>3222300000</v>
      </c>
      <c r="AQ35" s="9">
        <v>3156377500</v>
      </c>
      <c r="AR35" s="18">
        <f t="shared" si="12"/>
        <v>-2.0458213077615368</v>
      </c>
      <c r="AS35" s="4">
        <f>609000*E35</f>
        <v>713612361.69299996</v>
      </c>
      <c r="AT35" s="4">
        <f t="shared" si="19"/>
        <v>2508687638.3070002</v>
      </c>
      <c r="AU35" s="4">
        <f t="shared" si="20"/>
        <v>2442765138.3070002</v>
      </c>
      <c r="AV35" s="4">
        <f t="shared" si="13"/>
        <v>-65922500</v>
      </c>
      <c r="AW35" s="16">
        <f t="shared" si="21"/>
        <v>-2.6277683595749735</v>
      </c>
      <c r="AX35" s="4">
        <f t="shared" si="22"/>
        <v>2329753683.6253209</v>
      </c>
      <c r="AY35" s="4">
        <f t="shared" si="23"/>
        <v>2272152705.2065072</v>
      </c>
      <c r="AZ35" s="16">
        <f t="shared" si="24"/>
        <v>7.1325721046097899</v>
      </c>
      <c r="BA35" s="16">
        <f t="shared" si="25"/>
        <v>6.9843977394707251</v>
      </c>
      <c r="BB35" s="16">
        <f t="shared" si="14"/>
        <v>-0.14817436513906479</v>
      </c>
    </row>
    <row r="36" spans="1:54">
      <c r="A36" t="s">
        <v>36</v>
      </c>
      <c r="B36" s="1">
        <v>84034</v>
      </c>
      <c r="C36" s="1" t="s">
        <v>37</v>
      </c>
      <c r="D36">
        <v>34</v>
      </c>
      <c r="E36" s="2">
        <v>7759.4581669999998</v>
      </c>
      <c r="F36" s="12">
        <v>608103</v>
      </c>
      <c r="G36" s="1">
        <v>572235</v>
      </c>
      <c r="H36" s="2">
        <f>F36/E36</f>
        <v>78.369260702530184</v>
      </c>
      <c r="I36" s="2">
        <f>G36/E36</f>
        <v>73.746772994233481</v>
      </c>
      <c r="J36" s="2">
        <f>(G36-F36)/F36*100</f>
        <v>-5.8983428794135211</v>
      </c>
      <c r="K36" s="4">
        <f>F36*105</f>
        <v>63850815</v>
      </c>
      <c r="L36" s="4">
        <f t="shared" si="15"/>
        <v>64090320</v>
      </c>
      <c r="M36">
        <v>511</v>
      </c>
      <c r="N36">
        <v>556933790</v>
      </c>
      <c r="O36">
        <v>110789910</v>
      </c>
      <c r="P36">
        <v>386</v>
      </c>
      <c r="Q36">
        <v>543835400</v>
      </c>
      <c r="R36">
        <v>90592270</v>
      </c>
      <c r="S36" s="17">
        <f t="shared" si="11"/>
        <v>-24.461839530332679</v>
      </c>
      <c r="T36" s="1">
        <v>679119666</v>
      </c>
      <c r="U36">
        <v>185549427</v>
      </c>
      <c r="V36" s="10">
        <v>638837026</v>
      </c>
      <c r="W36" s="10">
        <v>162715090</v>
      </c>
      <c r="X36" s="2">
        <f>T36/E36/1000000*100</f>
        <v>8.752153196575124</v>
      </c>
      <c r="Y36" s="2">
        <f>V36/E36/1000000*100</f>
        <v>8.2330107624897515</v>
      </c>
      <c r="Z36" s="2">
        <f>(V36-T36)/T36*100</f>
        <v>-5.9315967445419258</v>
      </c>
      <c r="AA36" s="2">
        <f>U36/E36/1000000*100</f>
        <v>2.3912678309049773</v>
      </c>
      <c r="AB36" s="2">
        <f>W36/E36/1000000*100</f>
        <v>2.0969903632190046</v>
      </c>
      <c r="AC36" s="2">
        <f>(W36-U36)/U36*100</f>
        <v>-12.306336575213459</v>
      </c>
      <c r="AD36">
        <v>1.9951370764460503</v>
      </c>
      <c r="AE36">
        <v>0.86729572375025099</v>
      </c>
      <c r="AF36">
        <v>1.9971192731704615</v>
      </c>
      <c r="AG36">
        <v>1.2600196878076222</v>
      </c>
      <c r="AH36" s="4">
        <f>T36*AD36+U36*AE36</f>
        <v>1515863049.5616677</v>
      </c>
      <c r="AI36" s="4">
        <f t="shared" si="16"/>
        <v>1480857953.9428885</v>
      </c>
      <c r="AJ36" s="4">
        <f>K36+O36+AH36</f>
        <v>1690503774.5616677</v>
      </c>
      <c r="AK36" s="4">
        <f>AJ36/E36</f>
        <v>217863.63663266692</v>
      </c>
      <c r="AL36" s="4">
        <f>L36+R36+AI36</f>
        <v>1635540543.9428885</v>
      </c>
      <c r="AM36" s="4">
        <f>AL36/E36</f>
        <v>210780.25149985819</v>
      </c>
      <c r="AN36" s="4">
        <f t="shared" si="17"/>
        <v>-54963230.618779182</v>
      </c>
      <c r="AO36" s="16">
        <f t="shared" si="18"/>
        <v>-3.2512929841301683</v>
      </c>
      <c r="AP36">
        <v>14978344000</v>
      </c>
      <c r="AQ36" s="9">
        <v>14164389000</v>
      </c>
      <c r="AR36" s="18">
        <f t="shared" si="12"/>
        <v>-5.4342122199890719</v>
      </c>
      <c r="AS36" s="4">
        <f>609000*E36</f>
        <v>4725510023.7030001</v>
      </c>
      <c r="AT36" s="4">
        <f t="shared" si="19"/>
        <v>10252833976.297001</v>
      </c>
      <c r="AU36" s="4">
        <f t="shared" si="20"/>
        <v>9438878976.2970009</v>
      </c>
      <c r="AV36" s="4">
        <f t="shared" si="13"/>
        <v>-813955000</v>
      </c>
      <c r="AW36" s="16">
        <f t="shared" si="21"/>
        <v>-7.938829419082964</v>
      </c>
      <c r="AX36" s="4">
        <f t="shared" si="22"/>
        <v>8562330201.7353334</v>
      </c>
      <c r="AY36" s="4">
        <f t="shared" si="23"/>
        <v>7803338432.3541126</v>
      </c>
      <c r="AZ36" s="16">
        <f t="shared" si="24"/>
        <v>16.488161014504442</v>
      </c>
      <c r="BA36" s="16">
        <f t="shared" si="25"/>
        <v>17.32769906309926</v>
      </c>
      <c r="BB36" s="16">
        <f t="shared" si="14"/>
        <v>0.83953804859481806</v>
      </c>
    </row>
    <row r="37" spans="1:54">
      <c r="A37" t="s">
        <v>36</v>
      </c>
      <c r="B37" s="1">
        <v>84035</v>
      </c>
      <c r="C37" s="1" t="s">
        <v>38</v>
      </c>
      <c r="D37">
        <v>35</v>
      </c>
      <c r="E37" s="2">
        <v>12376.764664</v>
      </c>
      <c r="F37" s="12">
        <v>2992138</v>
      </c>
      <c r="G37" s="6">
        <v>3014480</v>
      </c>
      <c r="H37" s="2">
        <f>F37/E37</f>
        <v>241.75445532249316</v>
      </c>
      <c r="I37" s="2">
        <f>G37/E37</f>
        <v>243.55961205016251</v>
      </c>
      <c r="J37" s="2">
        <f>(G37-F37)/F37*100</f>
        <v>0.74669015934425487</v>
      </c>
      <c r="K37" s="4">
        <f>F37*105</f>
        <v>314174490</v>
      </c>
      <c r="L37" s="4">
        <f t="shared" si="15"/>
        <v>337621760</v>
      </c>
      <c r="M37">
        <v>2534</v>
      </c>
      <c r="N37">
        <v>2761781260</v>
      </c>
      <c r="O37">
        <v>549396540</v>
      </c>
      <c r="P37">
        <v>2158</v>
      </c>
      <c r="Q37">
        <v>3040406200</v>
      </c>
      <c r="R37">
        <v>506471810</v>
      </c>
      <c r="S37" s="17">
        <f t="shared" si="11"/>
        <v>-14.83820047355959</v>
      </c>
      <c r="T37" s="1">
        <v>1826783374</v>
      </c>
      <c r="U37">
        <v>814477539</v>
      </c>
      <c r="V37" s="10">
        <v>1672983106</v>
      </c>
      <c r="W37" s="10">
        <v>732286422</v>
      </c>
      <c r="X37" s="2">
        <f>T37/E37/1000000*100</f>
        <v>14.759781118837308</v>
      </c>
      <c r="Y37" s="2">
        <f>V37/E37/1000000*100</f>
        <v>13.517127871600938</v>
      </c>
      <c r="Z37" s="2">
        <f>(V37-T37)/T37*100</f>
        <v>-8.4191847916391218</v>
      </c>
      <c r="AA37" s="2">
        <f>U37/E37/1000000*100</f>
        <v>6.5806982770630782</v>
      </c>
      <c r="AB37" s="2">
        <f>W37/E37/1000000*100</f>
        <v>5.9166223312784165</v>
      </c>
      <c r="AC37" s="2">
        <f>(W37-U37)/U37*100</f>
        <v>-10.091268704710101</v>
      </c>
      <c r="AD37">
        <v>1.9951370764460503</v>
      </c>
      <c r="AE37">
        <v>0.86729572375025099</v>
      </c>
      <c r="AF37">
        <v>1.9971192731704615</v>
      </c>
      <c r="AG37">
        <v>1.2600196878076222</v>
      </c>
      <c r="AH37" s="4">
        <f>T37*AD37+U37*AE37</f>
        <v>4351076126.7679396</v>
      </c>
      <c r="AI37" s="4">
        <f t="shared" si="16"/>
        <v>4263842113.5153818</v>
      </c>
      <c r="AJ37" s="4">
        <f>K37+O37+AH37</f>
        <v>5214647156.7679396</v>
      </c>
      <c r="AK37" s="4">
        <f>AJ37/E37</f>
        <v>421325.54818107345</v>
      </c>
      <c r="AL37" s="4">
        <f>L37+R37+AI37</f>
        <v>5107935683.5153818</v>
      </c>
      <c r="AM37" s="4">
        <f>AL37/E37</f>
        <v>412703.62830544176</v>
      </c>
      <c r="AN37" s="4">
        <f t="shared" si="17"/>
        <v>-106711473.25255775</v>
      </c>
      <c r="AO37" s="16">
        <f t="shared" si="18"/>
        <v>-2.0463795544452137</v>
      </c>
      <c r="AP37" s="9">
        <v>24366727000</v>
      </c>
      <c r="AQ37" s="9">
        <v>21568637100</v>
      </c>
      <c r="AR37" s="18">
        <f t="shared" si="12"/>
        <v>-11.483240650252288</v>
      </c>
      <c r="AS37" s="4">
        <f>609000*E37</f>
        <v>7537449680.3760004</v>
      </c>
      <c r="AT37" s="4">
        <f t="shared" si="19"/>
        <v>16829277319.624001</v>
      </c>
      <c r="AU37" s="4">
        <f t="shared" si="20"/>
        <v>14031187419.624001</v>
      </c>
      <c r="AV37" s="4">
        <f t="shared" si="13"/>
        <v>-2798089900</v>
      </c>
      <c r="AW37" s="16">
        <f t="shared" si="21"/>
        <v>-16.626322371770833</v>
      </c>
      <c r="AX37" s="4">
        <f t="shared" si="22"/>
        <v>11614630162.85606</v>
      </c>
      <c r="AY37" s="4">
        <f t="shared" si="23"/>
        <v>8923251736.1086197</v>
      </c>
      <c r="AZ37" s="16">
        <f t="shared" si="24"/>
        <v>30.985567934562059</v>
      </c>
      <c r="BA37" s="16">
        <f t="shared" si="25"/>
        <v>36.404158327836385</v>
      </c>
      <c r="BB37" s="16">
        <f t="shared" si="14"/>
        <v>5.4185903932743251</v>
      </c>
    </row>
    <row r="38" spans="1:54">
      <c r="A38" t="s">
        <v>36</v>
      </c>
      <c r="B38" s="1">
        <v>84036</v>
      </c>
      <c r="C38" s="1" t="s">
        <v>39</v>
      </c>
      <c r="D38">
        <v>36</v>
      </c>
      <c r="E38" s="2">
        <v>1200.1687179999999</v>
      </c>
      <c r="F38" s="12">
        <v>226723</v>
      </c>
      <c r="G38" s="6">
        <v>211910</v>
      </c>
      <c r="H38" s="2">
        <f>F38/E38</f>
        <v>188.90927300439773</v>
      </c>
      <c r="I38" s="2">
        <f>G38/E38</f>
        <v>176.56684166300693</v>
      </c>
      <c r="J38" s="2">
        <f>(G38-F38)/F38*100</f>
        <v>-6.5335232861244776</v>
      </c>
      <c r="K38" s="4">
        <f>F38*105</f>
        <v>23805915</v>
      </c>
      <c r="L38" s="4">
        <f t="shared" si="15"/>
        <v>23733920</v>
      </c>
      <c r="M38">
        <v>144</v>
      </c>
      <c r="N38">
        <v>156944160</v>
      </c>
      <c r="O38">
        <v>31220640</v>
      </c>
      <c r="P38">
        <v>135</v>
      </c>
      <c r="Q38">
        <v>190201500</v>
      </c>
      <c r="R38">
        <v>31683825</v>
      </c>
      <c r="S38" s="17">
        <f t="shared" si="11"/>
        <v>-6.25</v>
      </c>
      <c r="T38" s="1">
        <v>319467749</v>
      </c>
      <c r="U38">
        <v>28798635</v>
      </c>
      <c r="V38" s="10">
        <v>248786060</v>
      </c>
      <c r="W38" s="9">
        <v>20902904</v>
      </c>
      <c r="X38" s="2">
        <f>T38/E38/1000000*100</f>
        <v>26.618569890104403</v>
      </c>
      <c r="Y38" s="2">
        <f>V38/E38/1000000*100</f>
        <v>20.729257167657657</v>
      </c>
      <c r="Z38" s="2">
        <f>(V38-T38)/T38*100</f>
        <v>-22.124827692700837</v>
      </c>
      <c r="AA38" s="2">
        <f>U38/E38/1000000*100</f>
        <v>2.3995488774270819</v>
      </c>
      <c r="AB38" s="2">
        <f>W38/E38/1000000*100</f>
        <v>1.7416637916403355</v>
      </c>
      <c r="AC38" s="2">
        <f>(W38-U38)/U38*100</f>
        <v>-27.417032091972416</v>
      </c>
      <c r="AD38">
        <v>1.9951370764460503</v>
      </c>
      <c r="AE38">
        <v>0.86729572375025099</v>
      </c>
      <c r="AF38">
        <v>1.9971192731704615</v>
      </c>
      <c r="AG38">
        <v>1.2600196878076222</v>
      </c>
      <c r="AH38" s="4">
        <f>T38*AD38+U38*AE38</f>
        <v>662358883.74400496</v>
      </c>
      <c r="AI38" s="4">
        <f t="shared" si="16"/>
        <v>523193505.89449555</v>
      </c>
      <c r="AJ38" s="4">
        <f>K38+O38+AH38</f>
        <v>717385438.74400496</v>
      </c>
      <c r="AK38" s="4">
        <f>AJ38/E38</f>
        <v>597737.15810513659</v>
      </c>
      <c r="AL38" s="4">
        <f>L38+R38+AI38</f>
        <v>578611250.89449549</v>
      </c>
      <c r="AM38" s="4">
        <f>AL38/E38</f>
        <v>482108.25879440689</v>
      </c>
      <c r="AN38" s="4">
        <f t="shared" si="17"/>
        <v>-138774187.84950948</v>
      </c>
      <c r="AO38" s="16">
        <f t="shared" si="18"/>
        <v>-19.344438896400611</v>
      </c>
      <c r="AP38">
        <v>3225019000</v>
      </c>
      <c r="AQ38" s="9">
        <v>2669158700</v>
      </c>
      <c r="AR38" s="18">
        <f t="shared" si="12"/>
        <v>-17.235876749873409</v>
      </c>
      <c r="AS38" s="4">
        <f>609000*E38</f>
        <v>730902749.26199996</v>
      </c>
      <c r="AT38" s="4">
        <f t="shared" si="19"/>
        <v>2494116250.7379999</v>
      </c>
      <c r="AU38" s="4">
        <f t="shared" si="20"/>
        <v>1938255950.7379999</v>
      </c>
      <c r="AV38" s="4">
        <f t="shared" si="13"/>
        <v>-555860300</v>
      </c>
      <c r="AW38" s="16">
        <f t="shared" si="21"/>
        <v>-22.286864128146512</v>
      </c>
      <c r="AX38" s="4">
        <f t="shared" si="22"/>
        <v>1776730811.993995</v>
      </c>
      <c r="AY38" s="4">
        <f t="shared" si="23"/>
        <v>1359644699.8435044</v>
      </c>
      <c r="AZ38" s="16">
        <f t="shared" si="24"/>
        <v>28.76311152424163</v>
      </c>
      <c r="BA38" s="16">
        <f t="shared" si="25"/>
        <v>29.852159136887291</v>
      </c>
      <c r="BB38" s="16">
        <f t="shared" si="14"/>
        <v>1.0890476126456612</v>
      </c>
    </row>
    <row r="39" spans="1:54">
      <c r="A39" t="s">
        <v>36</v>
      </c>
      <c r="B39" s="1">
        <v>84037</v>
      </c>
      <c r="C39" s="1" t="s">
        <v>40</v>
      </c>
      <c r="D39">
        <v>37</v>
      </c>
      <c r="E39" s="2">
        <v>733.82357400000001</v>
      </c>
      <c r="F39" s="12">
        <v>26882</v>
      </c>
      <c r="G39" s="1">
        <v>23209</v>
      </c>
      <c r="H39" s="2">
        <f>F39/E39</f>
        <v>36.632783345278575</v>
      </c>
      <c r="I39" s="2">
        <f>G39/E39</f>
        <v>31.627493068245311</v>
      </c>
      <c r="J39" s="2">
        <f>(G39-F39)/F39*100</f>
        <v>-13.663417900453837</v>
      </c>
      <c r="K39" s="4">
        <f>F39*105</f>
        <v>2822610</v>
      </c>
      <c r="L39" s="4">
        <f t="shared" si="15"/>
        <v>2599408</v>
      </c>
      <c r="M39">
        <v>14</v>
      </c>
      <c r="N39">
        <v>15258460</v>
      </c>
      <c r="O39">
        <v>3035340</v>
      </c>
      <c r="P39">
        <v>15</v>
      </c>
      <c r="Q39">
        <v>21133500</v>
      </c>
      <c r="R39">
        <v>3520425</v>
      </c>
      <c r="S39" s="17">
        <f t="shared" si="11"/>
        <v>7.1428571428571423</v>
      </c>
      <c r="T39" s="1">
        <v>34128398</v>
      </c>
      <c r="U39">
        <v>3964798</v>
      </c>
      <c r="V39" s="10">
        <v>25302316</v>
      </c>
      <c r="W39" s="10">
        <v>2809520</v>
      </c>
      <c r="X39" s="2">
        <f>T39/E39/1000000*100</f>
        <v>4.650763372723155</v>
      </c>
      <c r="Y39" s="2">
        <f>V39/E39/1000000*100</f>
        <v>3.4480107884896047</v>
      </c>
      <c r="Z39" s="2">
        <f>(V39-T39)/T39*100</f>
        <v>-25.86140140536336</v>
      </c>
      <c r="AA39" s="2">
        <f>U39/E39/1000000*100</f>
        <v>0.54029308139942633</v>
      </c>
      <c r="AB39" s="2">
        <f>W39/E39/1000000*100</f>
        <v>0.38286041761858142</v>
      </c>
      <c r="AC39" s="2">
        <f>(W39-U39)/U39*100</f>
        <v>-29.138382333727975</v>
      </c>
      <c r="AD39">
        <v>1.9951370764460503</v>
      </c>
      <c r="AE39">
        <v>0.86729572375025099</v>
      </c>
      <c r="AF39">
        <v>1.9971192731704615</v>
      </c>
      <c r="AG39">
        <v>1.2600196878076222</v>
      </c>
      <c r="AH39" s="4">
        <f>T39*AD39+U39*AE39</f>
        <v>71529484.560440779</v>
      </c>
      <c r="AI39" s="4">
        <f t="shared" si="16"/>
        <v>54071793.452738613</v>
      </c>
      <c r="AJ39" s="4">
        <f>K39+O39+AH39</f>
        <v>77387434.560440779</v>
      </c>
      <c r="AK39" s="4">
        <f>AJ39/E39</f>
        <v>105457.8202477327</v>
      </c>
      <c r="AL39" s="4">
        <f>L39+R39+AI39</f>
        <v>60191626.452738613</v>
      </c>
      <c r="AM39" s="4">
        <f>AL39/E39</f>
        <v>82024.65631437811</v>
      </c>
      <c r="AN39" s="4">
        <f t="shared" si="17"/>
        <v>-17195808.107702166</v>
      </c>
      <c r="AO39" s="16">
        <f t="shared" si="18"/>
        <v>-22.220413695548952</v>
      </c>
      <c r="AP39">
        <v>2065722000</v>
      </c>
      <c r="AQ39" s="9">
        <v>1712582300</v>
      </c>
      <c r="AR39" s="18">
        <f t="shared" si="12"/>
        <v>-17.095219008172446</v>
      </c>
      <c r="AS39" s="4">
        <f>609000*E39</f>
        <v>446898556.56599998</v>
      </c>
      <c r="AT39" s="4">
        <f t="shared" si="19"/>
        <v>1618823443.434</v>
      </c>
      <c r="AU39" s="4">
        <f t="shared" si="20"/>
        <v>1265683743.434</v>
      </c>
      <c r="AV39" s="4">
        <f t="shared" si="13"/>
        <v>-353139700</v>
      </c>
      <c r="AW39" s="16">
        <f t="shared" si="21"/>
        <v>-21.814590184763262</v>
      </c>
      <c r="AX39" s="4">
        <f t="shared" si="22"/>
        <v>1541436008.8735592</v>
      </c>
      <c r="AY39" s="4">
        <f t="shared" si="23"/>
        <v>1205492116.9812615</v>
      </c>
      <c r="AZ39" s="16">
        <f t="shared" si="24"/>
        <v>4.7804740457847146</v>
      </c>
      <c r="BA39" s="16">
        <f t="shared" si="25"/>
        <v>4.7556608643348151</v>
      </c>
      <c r="BB39" s="16">
        <f t="shared" si="14"/>
        <v>-2.4813181449899524E-2</v>
      </c>
    </row>
    <row r="40" spans="1:54">
      <c r="A40" t="s">
        <v>36</v>
      </c>
      <c r="B40" s="1">
        <v>84038</v>
      </c>
      <c r="C40" s="1" t="s">
        <v>41</v>
      </c>
      <c r="D40">
        <v>38</v>
      </c>
      <c r="E40" s="2">
        <v>772.90745300000003</v>
      </c>
      <c r="F40" s="12">
        <v>57617</v>
      </c>
      <c r="G40" s="1">
        <v>54587</v>
      </c>
      <c r="H40" s="2">
        <f>F40/E40</f>
        <v>74.545794294469033</v>
      </c>
      <c r="I40" s="2">
        <f>G40/E40</f>
        <v>70.62553192898244</v>
      </c>
      <c r="J40" s="2">
        <f>(G40-F40)/F40*100</f>
        <v>-5.2588645712202995</v>
      </c>
      <c r="K40" s="4">
        <f>F40*105</f>
        <v>6049785</v>
      </c>
      <c r="L40" s="4">
        <f t="shared" si="15"/>
        <v>6113744</v>
      </c>
      <c r="M40">
        <v>35</v>
      </c>
      <c r="N40">
        <v>38146150</v>
      </c>
      <c r="O40">
        <v>7588350</v>
      </c>
      <c r="P40">
        <v>35</v>
      </c>
      <c r="Q40">
        <v>49311500</v>
      </c>
      <c r="R40">
        <v>8214325</v>
      </c>
      <c r="S40" s="17">
        <f t="shared" si="11"/>
        <v>0</v>
      </c>
      <c r="T40" s="1">
        <v>70292477</v>
      </c>
      <c r="U40">
        <v>382079</v>
      </c>
      <c r="V40" s="9">
        <v>70041456</v>
      </c>
      <c r="W40" s="9">
        <v>175271</v>
      </c>
      <c r="X40" s="2">
        <f>T40/E40/1000000*100</f>
        <v>9.094552876565416</v>
      </c>
      <c r="Y40" s="2">
        <f>V40/E40/1000000*100</f>
        <v>9.0620753789005057</v>
      </c>
      <c r="Z40" s="2">
        <f>(V40-T40)/T40*100</f>
        <v>-0.35710933902642239</v>
      </c>
      <c r="AA40" s="2">
        <f>U40/E40/1000000*100</f>
        <v>4.9433990902401088E-2</v>
      </c>
      <c r="AB40" s="2">
        <f>W40/E40/1000000*100</f>
        <v>2.2676841751194755E-2</v>
      </c>
      <c r="AC40" s="2">
        <f>(W40-U40)/U40*100</f>
        <v>-54.127026086228234</v>
      </c>
      <c r="AD40">
        <v>1.9951370764460503</v>
      </c>
      <c r="AE40">
        <v>0.86729572375025099</v>
      </c>
      <c r="AF40">
        <v>1.9971192731704615</v>
      </c>
      <c r="AG40">
        <v>1.2600196878076222</v>
      </c>
      <c r="AH40" s="4">
        <f>T40*AD40+U40*AE40</f>
        <v>140574502.54076603</v>
      </c>
      <c r="AI40" s="4">
        <f t="shared" si="16"/>
        <v>140101986.60922259</v>
      </c>
      <c r="AJ40" s="4">
        <f>K40+O40+AH40</f>
        <v>154212637.54076603</v>
      </c>
      <c r="AK40" s="4">
        <f>AJ40/E40</f>
        <v>199522.77202425429</v>
      </c>
      <c r="AL40" s="4">
        <f>L40+R40+AI40</f>
        <v>154430055.60922259</v>
      </c>
      <c r="AM40" s="4">
        <f>AL40/E40</f>
        <v>199804.07099169554</v>
      </c>
      <c r="AN40" s="4">
        <f t="shared" si="17"/>
        <v>217418.06845656037</v>
      </c>
      <c r="AO40" s="16">
        <f t="shared" si="18"/>
        <v>0.14098589578891421</v>
      </c>
      <c r="AP40">
        <v>2635435000</v>
      </c>
      <c r="AQ40" s="9">
        <v>1959188400</v>
      </c>
      <c r="AR40" s="18">
        <f t="shared" si="12"/>
        <v>-25.659771536767174</v>
      </c>
      <c r="AS40" s="4">
        <f>609000*E40</f>
        <v>470700638.87700003</v>
      </c>
      <c r="AT40" s="4">
        <f t="shared" si="19"/>
        <v>2164734361.1230001</v>
      </c>
      <c r="AU40" s="4">
        <f t="shared" si="20"/>
        <v>1488487761.1229999</v>
      </c>
      <c r="AV40" s="4">
        <f t="shared" si="13"/>
        <v>-676246600.00000024</v>
      </c>
      <c r="AW40" s="16">
        <f t="shared" si="21"/>
        <v>-31.239241735377799</v>
      </c>
      <c r="AX40" s="4">
        <f t="shared" si="22"/>
        <v>2010521723.5822341</v>
      </c>
      <c r="AY40" s="4">
        <f t="shared" si="23"/>
        <v>1334057705.5137773</v>
      </c>
      <c r="AZ40" s="16">
        <f t="shared" si="24"/>
        <v>7.1238596434883155</v>
      </c>
      <c r="BA40" s="16">
        <f t="shared" si="25"/>
        <v>10.374963076129815</v>
      </c>
      <c r="BB40" s="16">
        <f t="shared" si="14"/>
        <v>3.2511034326414991</v>
      </c>
    </row>
    <row r="41" spans="1:54">
      <c r="A41" t="s">
        <v>36</v>
      </c>
      <c r="B41" s="1">
        <v>84039</v>
      </c>
      <c r="C41" s="1" t="s">
        <v>42</v>
      </c>
      <c r="D41">
        <v>39</v>
      </c>
      <c r="E41" s="2">
        <v>393.89589699999999</v>
      </c>
      <c r="F41" s="12">
        <v>28130</v>
      </c>
      <c r="G41" s="1">
        <v>31164</v>
      </c>
      <c r="H41" s="2">
        <f>F41/E41</f>
        <v>71.414808364962482</v>
      </c>
      <c r="I41" s="2">
        <f>G41/E41</f>
        <v>79.117351151286556</v>
      </c>
      <c r="J41" s="2">
        <f>(G41-F41)/F41*100</f>
        <v>10.785638108780661</v>
      </c>
      <c r="K41" s="4">
        <f>F41*105</f>
        <v>2953650</v>
      </c>
      <c r="L41" s="4">
        <f t="shared" si="15"/>
        <v>3490368</v>
      </c>
      <c r="M41">
        <v>43</v>
      </c>
      <c r="N41">
        <v>46865270</v>
      </c>
      <c r="O41">
        <v>9322830</v>
      </c>
      <c r="P41">
        <v>34</v>
      </c>
      <c r="Q41">
        <v>47902600</v>
      </c>
      <c r="R41">
        <v>7979630</v>
      </c>
      <c r="S41" s="17">
        <f t="shared" si="11"/>
        <v>-20.930232558139537</v>
      </c>
      <c r="T41" s="1">
        <v>18308320</v>
      </c>
      <c r="U41">
        <v>521389</v>
      </c>
      <c r="V41" s="10">
        <v>16307225</v>
      </c>
      <c r="W41" s="10">
        <v>506637</v>
      </c>
      <c r="X41" s="2">
        <f>T41/E41/1000000*100</f>
        <v>4.6480098268198011</v>
      </c>
      <c r="Y41" s="2">
        <f>V41/E41/1000000*100</f>
        <v>4.1399834637018325</v>
      </c>
      <c r="Z41" s="2">
        <f>(V41-T41)/T41*100</f>
        <v>-10.929976098298479</v>
      </c>
      <c r="AA41" s="2">
        <f>U41/E41/1000000*100</f>
        <v>0.13236720767365598</v>
      </c>
      <c r="AB41" s="2">
        <f>W41/E41/1000000*100</f>
        <v>0.12862205569000887</v>
      </c>
      <c r="AC41" s="2">
        <f>(W41-U41)/U41*100</f>
        <v>-2.8293654066349694</v>
      </c>
      <c r="AD41">
        <v>1.9951370764460503</v>
      </c>
      <c r="AE41">
        <v>0.86729572375025099</v>
      </c>
      <c r="AF41">
        <v>1.9971192731704615</v>
      </c>
      <c r="AG41">
        <v>1.2600196878076222</v>
      </c>
      <c r="AH41" s="4">
        <f>T41*AD41+U41*AE41</f>
        <v>36979806.489549175</v>
      </c>
      <c r="AI41" s="4">
        <f t="shared" si="16"/>
        <v>33205845.933998968</v>
      </c>
      <c r="AJ41" s="4">
        <f>K41+O41+AH41</f>
        <v>49256286.489549175</v>
      </c>
      <c r="AK41" s="4">
        <f>AJ41/E41</f>
        <v>125048.99610454479</v>
      </c>
      <c r="AL41" s="4">
        <f>L41+R41+AI41</f>
        <v>44675843.933998972</v>
      </c>
      <c r="AM41" s="4">
        <f>AL41/E41</f>
        <v>113420.43487698217</v>
      </c>
      <c r="AN41" s="4">
        <f t="shared" si="17"/>
        <v>-4580442.5555502027</v>
      </c>
      <c r="AO41" s="16">
        <f t="shared" si="18"/>
        <v>-9.2992039838854801</v>
      </c>
      <c r="AP41">
        <v>1202089000</v>
      </c>
      <c r="AQ41" s="9">
        <v>899192600</v>
      </c>
      <c r="AR41" s="18">
        <f t="shared" si="12"/>
        <v>-25.197502015241803</v>
      </c>
      <c r="AS41" s="4">
        <f>609000*E41</f>
        <v>239882601.273</v>
      </c>
      <c r="AT41" s="4">
        <f t="shared" si="19"/>
        <v>962206398.727</v>
      </c>
      <c r="AU41" s="4">
        <f t="shared" si="20"/>
        <v>659309998.727</v>
      </c>
      <c r="AV41" s="4">
        <f t="shared" si="13"/>
        <v>-302896400</v>
      </c>
      <c r="AW41" s="16">
        <f t="shared" si="21"/>
        <v>-31.479358316545415</v>
      </c>
      <c r="AX41" s="4">
        <f t="shared" si="22"/>
        <v>912950112.23745084</v>
      </c>
      <c r="AY41" s="4">
        <f t="shared" si="23"/>
        <v>614634154.79300106</v>
      </c>
      <c r="AZ41" s="16">
        <f t="shared" si="24"/>
        <v>5.1190977896961902</v>
      </c>
      <c r="BA41" s="16">
        <f t="shared" si="25"/>
        <v>6.7761514341143592</v>
      </c>
      <c r="BB41" s="16">
        <f t="shared" si="14"/>
        <v>1.6570536444181689</v>
      </c>
    </row>
    <row r="42" spans="1:54">
      <c r="A42" t="s">
        <v>36</v>
      </c>
      <c r="B42" s="1">
        <v>84040</v>
      </c>
      <c r="C42" s="1" t="s">
        <v>43</v>
      </c>
      <c r="D42">
        <v>40</v>
      </c>
      <c r="E42" s="2">
        <v>2781.7301069999999</v>
      </c>
      <c r="F42" s="12">
        <v>435427</v>
      </c>
      <c r="G42" s="5">
        <v>444677</v>
      </c>
      <c r="H42" s="2">
        <f>F42/E42</f>
        <v>156.53100166126217</v>
      </c>
      <c r="I42" s="2">
        <f>G42/E42</f>
        <v>159.85627034089543</v>
      </c>
      <c r="J42" s="2">
        <f>(G42-F42)/F42*100</f>
        <v>2.1243514986438599</v>
      </c>
      <c r="K42" s="4">
        <f>F42*105</f>
        <v>45719835</v>
      </c>
      <c r="L42" s="4">
        <f t="shared" si="15"/>
        <v>49803824</v>
      </c>
      <c r="M42">
        <v>327</v>
      </c>
      <c r="N42">
        <v>356394030</v>
      </c>
      <c r="O42">
        <v>70896870</v>
      </c>
      <c r="P42">
        <v>298</v>
      </c>
      <c r="Q42">
        <v>419852200</v>
      </c>
      <c r="R42">
        <v>69939110</v>
      </c>
      <c r="S42" s="17">
        <f t="shared" si="11"/>
        <v>-8.8685015290519882</v>
      </c>
      <c r="T42" s="1">
        <v>229770406</v>
      </c>
      <c r="U42">
        <v>24414888</v>
      </c>
      <c r="V42" s="10">
        <v>206284703</v>
      </c>
      <c r="W42" s="10">
        <v>28092825</v>
      </c>
      <c r="X42" s="2">
        <f>T42/E42/1000000*100</f>
        <v>8.2599819954423772</v>
      </c>
      <c r="Y42" s="2">
        <f>V42/E42/1000000*100</f>
        <v>7.4156979672794696</v>
      </c>
      <c r="Z42" s="2">
        <f>(V42-T42)/T42*100</f>
        <v>-10.221378552989108</v>
      </c>
      <c r="AA42" s="2">
        <f>U42/E42/1000000*100</f>
        <v>0.87768716089896348</v>
      </c>
      <c r="AB42" s="2">
        <f>W42/E42/1000000*100</f>
        <v>1.0099047685937133</v>
      </c>
      <c r="AC42" s="2">
        <f>(W42-U42)/U42*100</f>
        <v>15.064320589961339</v>
      </c>
      <c r="AD42">
        <v>1.9951370764460503</v>
      </c>
      <c r="AE42">
        <v>0.86729572375025099</v>
      </c>
      <c r="AF42">
        <v>1.9971192731704615</v>
      </c>
      <c r="AG42">
        <v>1.2600196878076222</v>
      </c>
      <c r="AH42" s="4">
        <f>T42*AD42+U42*AE42</f>
        <v>479598384.03890336</v>
      </c>
      <c r="AI42" s="4">
        <f t="shared" si="16"/>
        <v>447372668.70767868</v>
      </c>
      <c r="AJ42" s="4">
        <f>K42+O42+AH42</f>
        <v>596215089.03890336</v>
      </c>
      <c r="AK42" s="4">
        <f>AJ42/E42</f>
        <v>214332.47155738657</v>
      </c>
      <c r="AL42" s="4">
        <f>L42+R42+AI42</f>
        <v>567115602.70767868</v>
      </c>
      <c r="AM42" s="4">
        <f>AL42/E42</f>
        <v>203871.54069353384</v>
      </c>
      <c r="AN42" s="4">
        <f t="shared" si="17"/>
        <v>-29099486.33122468</v>
      </c>
      <c r="AO42" s="16">
        <f t="shared" si="18"/>
        <v>-4.8807027641874932</v>
      </c>
      <c r="AP42">
        <v>6329284000</v>
      </c>
      <c r="AQ42" s="9">
        <v>5936655100</v>
      </c>
      <c r="AR42" s="18">
        <f t="shared" si="12"/>
        <v>-6.2033699230434278</v>
      </c>
      <c r="AS42" s="4">
        <f>609000*E42</f>
        <v>1694073635.1629999</v>
      </c>
      <c r="AT42" s="4">
        <f t="shared" si="19"/>
        <v>4635210364.8369999</v>
      </c>
      <c r="AU42" s="4">
        <f t="shared" si="20"/>
        <v>4242581464.8369999</v>
      </c>
      <c r="AV42" s="4">
        <f t="shared" si="13"/>
        <v>-392628900</v>
      </c>
      <c r="AW42" s="16">
        <f t="shared" si="21"/>
        <v>-8.4705734820259249</v>
      </c>
      <c r="AX42" s="4">
        <f t="shared" si="22"/>
        <v>4038995275.7980967</v>
      </c>
      <c r="AY42" s="4">
        <f t="shared" si="23"/>
        <v>3675465862.1293211</v>
      </c>
      <c r="AZ42" s="16">
        <f t="shared" si="24"/>
        <v>12.862740676492892</v>
      </c>
      <c r="BA42" s="16">
        <f t="shared" si="25"/>
        <v>13.367229537205064</v>
      </c>
      <c r="BB42" s="16">
        <f t="shared" si="14"/>
        <v>0.50448886071217203</v>
      </c>
    </row>
    <row r="43" spans="1:54">
      <c r="A43" t="s">
        <v>36</v>
      </c>
      <c r="B43" s="1">
        <v>84041</v>
      </c>
      <c r="C43" s="1" t="s">
        <v>44</v>
      </c>
      <c r="D43">
        <v>41</v>
      </c>
      <c r="E43" s="2">
        <v>1185.744739</v>
      </c>
      <c r="F43" s="12">
        <v>73861</v>
      </c>
      <c r="G43" s="6">
        <v>66060</v>
      </c>
      <c r="H43" s="2">
        <f>F43/E43</f>
        <v>62.29080979291615</v>
      </c>
      <c r="I43" s="2">
        <f>G43/E43</f>
        <v>55.711822137799928</v>
      </c>
      <c r="J43" s="2">
        <f>(G43-F43)/F43*100</f>
        <v>-10.56173081869999</v>
      </c>
      <c r="K43" s="4">
        <f>F43*105</f>
        <v>7755405</v>
      </c>
      <c r="L43" s="4">
        <f t="shared" si="15"/>
        <v>7398720</v>
      </c>
      <c r="M43">
        <v>59</v>
      </c>
      <c r="N43">
        <v>64303510</v>
      </c>
      <c r="O43">
        <v>12791790</v>
      </c>
      <c r="P43">
        <v>62</v>
      </c>
      <c r="Q43">
        <v>87351800</v>
      </c>
      <c r="R43">
        <v>14551090</v>
      </c>
      <c r="S43" s="17">
        <f t="shared" si="11"/>
        <v>5.0847457627118651</v>
      </c>
      <c r="T43" s="1">
        <v>58156186</v>
      </c>
      <c r="U43">
        <v>4903665</v>
      </c>
      <c r="V43" s="10">
        <v>50063314</v>
      </c>
      <c r="W43" s="10">
        <v>3030639</v>
      </c>
      <c r="X43" s="2">
        <f>T43/E43/1000000*100</f>
        <v>4.9046126107248114</v>
      </c>
      <c r="Y43" s="2">
        <f>V43/E43/1000000*100</f>
        <v>4.2220987665710403</v>
      </c>
      <c r="Z43" s="2">
        <f>(V43-T43)/T43*100</f>
        <v>-13.915754379078434</v>
      </c>
      <c r="AA43" s="2">
        <f>U43/E43/1000000*100</f>
        <v>0.41355148698661026</v>
      </c>
      <c r="AB43" s="2">
        <f>W43/E43/1000000*100</f>
        <v>0.25558949580968793</v>
      </c>
      <c r="AC43" s="2">
        <f>(W43-U43)/U43*100</f>
        <v>-38.196451021837746</v>
      </c>
      <c r="AD43">
        <v>1.9951370764460503</v>
      </c>
      <c r="AE43">
        <v>0.86729572375025099</v>
      </c>
      <c r="AF43">
        <v>1.9971192731704615</v>
      </c>
      <c r="AG43">
        <v>1.2600196878076222</v>
      </c>
      <c r="AH43" s="4">
        <f>T43*AD43+U43*AE43</f>
        <v>120282490.5984965</v>
      </c>
      <c r="AI43" s="4">
        <f t="shared" si="16"/>
        <v>103801074.07482219</v>
      </c>
      <c r="AJ43" s="4">
        <f>K43+O43+AH43</f>
        <v>140829685.5984965</v>
      </c>
      <c r="AK43" s="4">
        <f>AJ43/E43</f>
        <v>118768.9735965141</v>
      </c>
      <c r="AL43" s="4">
        <f>L43+R43+AI43</f>
        <v>125750884.07482219</v>
      </c>
      <c r="AM43" s="4">
        <f>AL43/E43</f>
        <v>106052.23868070832</v>
      </c>
      <c r="AN43" s="4">
        <f t="shared" si="17"/>
        <v>-15078801.523674309</v>
      </c>
      <c r="AO43" s="16">
        <f t="shared" si="18"/>
        <v>-10.707118644476539</v>
      </c>
      <c r="AP43">
        <v>3214884000</v>
      </c>
      <c r="AQ43" s="9">
        <v>3071125600</v>
      </c>
      <c r="AR43" s="18">
        <f t="shared" si="12"/>
        <v>-4.4716512322062005</v>
      </c>
      <c r="AS43" s="4">
        <f>609000*E43</f>
        <v>722118546.051</v>
      </c>
      <c r="AT43" s="4">
        <f t="shared" si="19"/>
        <v>2492765453.9489999</v>
      </c>
      <c r="AU43" s="4">
        <f t="shared" si="20"/>
        <v>2349007053.9489999</v>
      </c>
      <c r="AV43" s="4">
        <f t="shared" si="13"/>
        <v>-143758400</v>
      </c>
      <c r="AW43" s="16">
        <f t="shared" si="21"/>
        <v>-5.7670247223725042</v>
      </c>
      <c r="AX43" s="4">
        <f t="shared" si="22"/>
        <v>2351935768.3505034</v>
      </c>
      <c r="AY43" s="4">
        <f t="shared" si="23"/>
        <v>2223256169.8741779</v>
      </c>
      <c r="AZ43" s="16">
        <f t="shared" si="24"/>
        <v>5.6495361557340393</v>
      </c>
      <c r="BA43" s="16">
        <f t="shared" si="25"/>
        <v>5.3533634078883621</v>
      </c>
      <c r="BB43" s="16">
        <f t="shared" si="14"/>
        <v>-0.29617274784567726</v>
      </c>
    </row>
    <row r="44" spans="1:54">
      <c r="A44" t="s">
        <v>36</v>
      </c>
      <c r="B44" s="1">
        <v>84042</v>
      </c>
      <c r="C44" s="1" t="s">
        <v>45</v>
      </c>
      <c r="D44">
        <v>42</v>
      </c>
      <c r="E44" s="2">
        <v>678.19567500000005</v>
      </c>
      <c r="F44" s="12">
        <v>292544</v>
      </c>
      <c r="G44" s="1">
        <v>284487</v>
      </c>
      <c r="H44" s="2">
        <f>F44/E44</f>
        <v>431.35633384863445</v>
      </c>
      <c r="I44" s="2">
        <f>G44/E44</f>
        <v>419.47628167932504</v>
      </c>
      <c r="J44" s="2">
        <f>(G44-F44)/F44*100</f>
        <v>-2.754115620214395</v>
      </c>
      <c r="K44" s="4">
        <f>F44*105</f>
        <v>30717120</v>
      </c>
      <c r="L44" s="4">
        <f t="shared" si="15"/>
        <v>31862544</v>
      </c>
      <c r="M44">
        <v>353</v>
      </c>
      <c r="N44">
        <v>384731170</v>
      </c>
      <c r="O44">
        <v>76533930</v>
      </c>
      <c r="P44">
        <v>331</v>
      </c>
      <c r="Q44">
        <v>466345900</v>
      </c>
      <c r="R44">
        <v>77684045</v>
      </c>
      <c r="S44" s="17">
        <f t="shared" si="11"/>
        <v>-6.2322946175637393</v>
      </c>
      <c r="T44" s="1">
        <v>265855622</v>
      </c>
      <c r="U44">
        <v>6849205</v>
      </c>
      <c r="V44" s="10">
        <v>255125378</v>
      </c>
      <c r="W44" s="10">
        <v>5428759</v>
      </c>
      <c r="X44" s="2">
        <f>T44/E44/1000000*100</f>
        <v>39.200430170835283</v>
      </c>
      <c r="Y44" s="2">
        <f>V44/E44/1000000*100</f>
        <v>37.618254938001485</v>
      </c>
      <c r="Z44" s="2">
        <f>(V44-T44)/T44*100</f>
        <v>-4.0361170169273306</v>
      </c>
      <c r="AA44" s="2">
        <f>U44/E44/1000000*100</f>
        <v>1.0099157591944243</v>
      </c>
      <c r="AB44" s="2">
        <f>W44/E44/1000000*100</f>
        <v>0.80047089654471759</v>
      </c>
      <c r="AC44" s="2">
        <f>(W44-U44)/U44*100</f>
        <v>-20.738844873237113</v>
      </c>
      <c r="AD44">
        <v>1.9951370764460503</v>
      </c>
      <c r="AE44">
        <v>0.86729572375025099</v>
      </c>
      <c r="AF44">
        <v>1.9971192731704615</v>
      </c>
      <c r="AG44">
        <v>1.2600196878076222</v>
      </c>
      <c r="AH44" s="4">
        <f>T44*AD44+U44*AE44</f>
        <v>536358694.64141512</v>
      </c>
      <c r="AI44" s="4">
        <f t="shared" si="16"/>
        <v>516356152.69906205</v>
      </c>
      <c r="AJ44" s="4">
        <f>K44+O44+AH44</f>
        <v>643609744.64141512</v>
      </c>
      <c r="AK44" s="4">
        <f>AJ44/E44</f>
        <v>949003.02134987083</v>
      </c>
      <c r="AL44" s="4">
        <f>L44+R44+AI44</f>
        <v>625902741.69906211</v>
      </c>
      <c r="AM44" s="4">
        <f>AL44/E44</f>
        <v>922894.03305183572</v>
      </c>
      <c r="AN44" s="4">
        <f t="shared" si="17"/>
        <v>-17707002.94235301</v>
      </c>
      <c r="AO44" s="16">
        <f t="shared" si="18"/>
        <v>-2.7512018097579309</v>
      </c>
      <c r="AP44">
        <v>1815795000</v>
      </c>
      <c r="AQ44" s="9">
        <v>1573951400</v>
      </c>
      <c r="AR44" s="18">
        <f t="shared" si="12"/>
        <v>-13.318882362821792</v>
      </c>
      <c r="AS44" s="4">
        <f>609000*E44</f>
        <v>413021166.07500005</v>
      </c>
      <c r="AT44" s="4">
        <f t="shared" si="19"/>
        <v>1402773833.925</v>
      </c>
      <c r="AU44" s="4">
        <f t="shared" si="20"/>
        <v>1160930233.925</v>
      </c>
      <c r="AV44" s="4">
        <f t="shared" si="13"/>
        <v>-241843600</v>
      </c>
      <c r="AW44" s="16">
        <f t="shared" si="21"/>
        <v>-17.240384312224798</v>
      </c>
      <c r="AX44" s="4">
        <f t="shared" si="22"/>
        <v>759164089.28358483</v>
      </c>
      <c r="AY44" s="4">
        <f t="shared" si="23"/>
        <v>535027492.22593784</v>
      </c>
      <c r="AZ44" s="16">
        <f t="shared" si="24"/>
        <v>45.881219700297464</v>
      </c>
      <c r="BA44" s="16">
        <f t="shared" si="25"/>
        <v>53.913897959478717</v>
      </c>
      <c r="BB44" s="16">
        <f t="shared" si="14"/>
        <v>8.0326782591812531</v>
      </c>
    </row>
    <row r="45" spans="1:54">
      <c r="A45" t="s">
        <v>36</v>
      </c>
      <c r="B45" s="1">
        <v>84043</v>
      </c>
      <c r="C45" s="1" t="s">
        <v>46</v>
      </c>
      <c r="D45">
        <v>43</v>
      </c>
      <c r="E45" s="2">
        <v>809.93466999999998</v>
      </c>
      <c r="F45" s="12">
        <v>43312</v>
      </c>
      <c r="G45" s="1">
        <v>40444</v>
      </c>
      <c r="H45" s="2">
        <f>F45/E45</f>
        <v>53.475918002127258</v>
      </c>
      <c r="I45" s="2">
        <f>G45/E45</f>
        <v>49.934891662311479</v>
      </c>
      <c r="J45" s="2">
        <f>(G45-F45)/F45*100</f>
        <v>-6.6217214628740306</v>
      </c>
      <c r="K45" s="4">
        <f>F45*105</f>
        <v>4547760</v>
      </c>
      <c r="L45" s="4">
        <f t="shared" si="15"/>
        <v>4529728</v>
      </c>
      <c r="M45">
        <v>42</v>
      </c>
      <c r="N45">
        <v>45775380</v>
      </c>
      <c r="O45">
        <v>9106020</v>
      </c>
      <c r="P45">
        <v>50</v>
      </c>
      <c r="Q45">
        <v>70445000</v>
      </c>
      <c r="R45">
        <v>11734750</v>
      </c>
      <c r="S45" s="17">
        <f t="shared" si="11"/>
        <v>19.047619047619047</v>
      </c>
      <c r="T45" s="1">
        <v>40533698</v>
      </c>
      <c r="U45">
        <v>2360264</v>
      </c>
      <c r="V45" s="9">
        <v>36134269</v>
      </c>
      <c r="W45" s="9">
        <v>1337246</v>
      </c>
      <c r="X45" s="2">
        <f>T45/E45/1000000*100</f>
        <v>5.0045638866156938</v>
      </c>
      <c r="Y45" s="2">
        <f>V45/E45/1000000*100</f>
        <v>4.4613806938280591</v>
      </c>
      <c r="Z45" s="2">
        <f>(V45-T45)/T45*100</f>
        <v>-10.853756792681486</v>
      </c>
      <c r="AA45" s="2">
        <f>U45/E45/1000000*100</f>
        <v>0.29141412109201348</v>
      </c>
      <c r="AB45" s="2">
        <f>W45/E45/1000000*100</f>
        <v>0.16510541523058891</v>
      </c>
      <c r="AC45" s="2">
        <f>(W45-U45)/U45*100</f>
        <v>-43.343371758413468</v>
      </c>
      <c r="AD45">
        <v>1.9951370764460503</v>
      </c>
      <c r="AE45">
        <v>0.86729572375025099</v>
      </c>
      <c r="AF45">
        <v>1.9971192731704615</v>
      </c>
      <c r="AG45">
        <v>1.2600196878076222</v>
      </c>
      <c r="AH45" s="4">
        <f>T45*AD45+U45*AE45</f>
        <v>82917330.599388778</v>
      </c>
      <c r="AI45" s="4">
        <f t="shared" si="16"/>
        <v>73849401.329267934</v>
      </c>
      <c r="AJ45" s="4">
        <f>K45+O45+AH45</f>
        <v>96571110.599388778</v>
      </c>
      <c r="AK45" s="4">
        <f>AJ45/E45</f>
        <v>119233.21000617096</v>
      </c>
      <c r="AL45" s="4">
        <f>L45+R45+AI45</f>
        <v>90113879.329267934</v>
      </c>
      <c r="AM45" s="4">
        <f>AL45/E45</f>
        <v>111260.67652995758</v>
      </c>
      <c r="AN45" s="4">
        <f t="shared" si="17"/>
        <v>-6457231.2701208442</v>
      </c>
      <c r="AO45" s="16">
        <f t="shared" si="18"/>
        <v>-6.6865041004941217</v>
      </c>
      <c r="AP45">
        <v>2552829000</v>
      </c>
      <c r="AQ45" s="9">
        <v>2240655100</v>
      </c>
      <c r="AR45" s="18">
        <f t="shared" si="12"/>
        <v>-12.2285472313265</v>
      </c>
      <c r="AS45" s="4">
        <f>609000*E45</f>
        <v>493250214.02999997</v>
      </c>
      <c r="AT45" s="4">
        <f t="shared" si="19"/>
        <v>2059578785.97</v>
      </c>
      <c r="AU45" s="4">
        <f t="shared" si="20"/>
        <v>1747404885.97</v>
      </c>
      <c r="AV45" s="4">
        <f t="shared" si="13"/>
        <v>-312173900</v>
      </c>
      <c r="AW45" s="16">
        <f t="shared" si="21"/>
        <v>-15.15717204539837</v>
      </c>
      <c r="AX45" s="4">
        <f t="shared" si="22"/>
        <v>1963007675.3706112</v>
      </c>
      <c r="AY45" s="4">
        <f t="shared" si="23"/>
        <v>1657291006.640732</v>
      </c>
      <c r="AZ45" s="16">
        <f t="shared" si="24"/>
        <v>4.6888767381582186</v>
      </c>
      <c r="BA45" s="16">
        <f t="shared" si="25"/>
        <v>5.1570119811840236</v>
      </c>
      <c r="BB45" s="16">
        <f t="shared" si="14"/>
        <v>0.468135243025805</v>
      </c>
    </row>
    <row r="46" spans="1:54">
      <c r="A46" t="s">
        <v>36</v>
      </c>
      <c r="B46" s="1">
        <v>84044</v>
      </c>
      <c r="C46" s="1" t="s">
        <v>47</v>
      </c>
      <c r="D46">
        <v>44</v>
      </c>
      <c r="E46" s="2">
        <v>296.12373000000002</v>
      </c>
      <c r="F46" s="12">
        <v>110224</v>
      </c>
      <c r="G46" s="1">
        <v>109185</v>
      </c>
      <c r="H46" s="2">
        <f>F46/E46</f>
        <v>372.2227867385028</v>
      </c>
      <c r="I46" s="2">
        <f>G46/E46</f>
        <v>368.71411825050291</v>
      </c>
      <c r="J46" s="2">
        <f>(G46-F46)/F46*100</f>
        <v>-0.94262592538830026</v>
      </c>
      <c r="K46" s="4">
        <f>F46*105</f>
        <v>11573520</v>
      </c>
      <c r="L46" s="4">
        <f t="shared" si="15"/>
        <v>12228720</v>
      </c>
      <c r="M46">
        <v>65</v>
      </c>
      <c r="N46">
        <v>70842850</v>
      </c>
      <c r="O46">
        <v>14092650</v>
      </c>
      <c r="P46">
        <v>67</v>
      </c>
      <c r="Q46">
        <v>94396300</v>
      </c>
      <c r="R46">
        <v>15724565</v>
      </c>
      <c r="S46" s="17">
        <f t="shared" si="11"/>
        <v>3.0769230769230771</v>
      </c>
      <c r="T46" s="1">
        <v>55661166</v>
      </c>
      <c r="U46">
        <v>3736871</v>
      </c>
      <c r="V46" s="9">
        <v>52326357</v>
      </c>
      <c r="W46" s="9">
        <v>3296462</v>
      </c>
      <c r="X46" s="2">
        <f>T46/E46/1000000*100</f>
        <v>18.796590870984907</v>
      </c>
      <c r="Y46" s="2">
        <f>V46/E46/1000000*100</f>
        <v>17.670436948771378</v>
      </c>
      <c r="Z46" s="2">
        <f>(V46-T46)/T46*100</f>
        <v>-5.9912668735685486</v>
      </c>
      <c r="AA46" s="2">
        <f>U46/E46/1000000*100</f>
        <v>1.2619289241020972</v>
      </c>
      <c r="AB46" s="2">
        <f>W46/E46/1000000*100</f>
        <v>1.1132042676890501</v>
      </c>
      <c r="AC46" s="2">
        <f>(W46-U46)/U46*100</f>
        <v>-11.785501827598544</v>
      </c>
      <c r="AD46">
        <v>1.9951370764460503</v>
      </c>
      <c r="AE46">
        <v>0.86729572375025099</v>
      </c>
      <c r="AF46">
        <v>1.9971192731704615</v>
      </c>
      <c r="AG46">
        <v>1.2600196878076222</v>
      </c>
      <c r="AH46" s="4">
        <f>T46*AD46+U46*AE46</f>
        <v>114292628.24332461</v>
      </c>
      <c r="AI46" s="4">
        <f t="shared" si="16"/>
        <v>108655583.07960777</v>
      </c>
      <c r="AJ46" s="4">
        <f>K46+O46+AH46</f>
        <v>139958798.24332461</v>
      </c>
      <c r="AK46" s="4">
        <f>AJ46/E46</f>
        <v>472636.21271866525</v>
      </c>
      <c r="AL46" s="4">
        <f>L46+R46+AI46</f>
        <v>136608868.07960778</v>
      </c>
      <c r="AM46" s="4">
        <f>AL46/E46</f>
        <v>461323.60982893122</v>
      </c>
      <c r="AN46" s="4">
        <f t="shared" si="17"/>
        <v>-3349930.1637168229</v>
      </c>
      <c r="AO46" s="16">
        <f t="shared" si="18"/>
        <v>-2.3935116661210678</v>
      </c>
      <c r="AP46">
        <v>812691000</v>
      </c>
      <c r="AQ46" s="9">
        <v>765276700</v>
      </c>
      <c r="AR46" s="18">
        <f t="shared" si="12"/>
        <v>-5.8342346599137924</v>
      </c>
      <c r="AS46" s="4">
        <f>609000*E46</f>
        <v>180339351.57000002</v>
      </c>
      <c r="AT46" s="4">
        <f t="shared" si="19"/>
        <v>632351648.42999995</v>
      </c>
      <c r="AU46" s="4">
        <f t="shared" si="20"/>
        <v>584937348.42999995</v>
      </c>
      <c r="AV46" s="4">
        <f t="shared" si="13"/>
        <v>-47414300</v>
      </c>
      <c r="AW46" s="16">
        <f t="shared" si="21"/>
        <v>-7.4980906775083174</v>
      </c>
      <c r="AX46" s="4">
        <f t="shared" si="22"/>
        <v>492392850.18667531</v>
      </c>
      <c r="AY46" s="4">
        <f t="shared" si="23"/>
        <v>448328480.35039216</v>
      </c>
      <c r="AZ46" s="16">
        <f t="shared" si="24"/>
        <v>22.133064504665043</v>
      </c>
      <c r="BA46" s="16">
        <f t="shared" si="25"/>
        <v>23.354444445421819</v>
      </c>
      <c r="BB46" s="16">
        <f t="shared" si="14"/>
        <v>1.2213799407567763</v>
      </c>
    </row>
    <row r="47" spans="1:54">
      <c r="A47" t="s">
        <v>48</v>
      </c>
      <c r="B47" s="1">
        <v>85045</v>
      </c>
      <c r="C47" s="1" t="s">
        <v>49</v>
      </c>
      <c r="D47">
        <v>45</v>
      </c>
      <c r="E47" s="2">
        <v>886.00224600000001</v>
      </c>
      <c r="F47" s="12">
        <v>451787</v>
      </c>
      <c r="G47" s="1">
        <v>486916</v>
      </c>
      <c r="H47" s="2">
        <f>F47/E47</f>
        <v>509.91631459137409</v>
      </c>
      <c r="I47" s="2">
        <f>G47/E47</f>
        <v>549.56519828054707</v>
      </c>
      <c r="J47" s="2">
        <f>(G47-F47)/F47*100</f>
        <v>7.7755668047110689</v>
      </c>
      <c r="K47" s="4">
        <f>F47*105</f>
        <v>47437635</v>
      </c>
      <c r="L47" s="4">
        <f t="shared" si="15"/>
        <v>54534592</v>
      </c>
      <c r="M47">
        <v>361</v>
      </c>
      <c r="N47">
        <v>393450290</v>
      </c>
      <c r="O47">
        <v>78268410</v>
      </c>
      <c r="P47">
        <v>358</v>
      </c>
      <c r="Q47">
        <v>504386200</v>
      </c>
      <c r="R47">
        <v>84020810</v>
      </c>
      <c r="S47" s="17">
        <f t="shared" si="11"/>
        <v>-0.8310249307479225</v>
      </c>
      <c r="T47" s="1">
        <v>58263636</v>
      </c>
      <c r="U47">
        <v>66763818</v>
      </c>
      <c r="V47" s="10">
        <v>48941423</v>
      </c>
      <c r="W47" s="10">
        <v>53317181</v>
      </c>
      <c r="X47" s="2">
        <f>T47/E47/1000000*100</f>
        <v>6.5760144811190457</v>
      </c>
      <c r="Y47" s="2">
        <f>V47/E47/1000000*100</f>
        <v>5.5238486381895688</v>
      </c>
      <c r="Z47" s="2">
        <f>(V47-T47)/T47*100</f>
        <v>-16.000053618349529</v>
      </c>
      <c r="AA47" s="2">
        <f>U47/E47/1000000*100</f>
        <v>7.5354005366708749</v>
      </c>
      <c r="AB47" s="2">
        <f>W47/E47/1000000*100</f>
        <v>6.0177252643217338</v>
      </c>
      <c r="AC47" s="2">
        <f>(W47-U47)/U47*100</f>
        <v>-20.140605200259817</v>
      </c>
      <c r="AD47">
        <v>2.0266536648789208</v>
      </c>
      <c r="AE47">
        <v>0.13229479944581488</v>
      </c>
      <c r="AF47">
        <v>2.1629033054992837</v>
      </c>
      <c r="AG47">
        <v>0.17550274223034737</v>
      </c>
      <c r="AH47" s="4">
        <f>T47*AD47+U47*AE47</f>
        <v>126912717.34111832</v>
      </c>
      <c r="AI47" s="4">
        <f t="shared" si="16"/>
        <v>115212877.05603044</v>
      </c>
      <c r="AJ47" s="4">
        <f>K47+O47+AH47</f>
        <v>252618762.34111834</v>
      </c>
      <c r="AK47" s="4">
        <f>AJ47/E47</f>
        <v>285122.03381154675</v>
      </c>
      <c r="AL47" s="4">
        <f>L47+R47+AI47</f>
        <v>253768279.05603045</v>
      </c>
      <c r="AM47" s="4">
        <f>AL47/E47</f>
        <v>286419.4534513973</v>
      </c>
      <c r="AN47" s="4">
        <f t="shared" si="17"/>
        <v>1149516.7149121165</v>
      </c>
      <c r="AO47" s="16">
        <f t="shared" si="18"/>
        <v>0.45504011826322355</v>
      </c>
      <c r="AP47">
        <v>2107753000</v>
      </c>
      <c r="AQ47" s="9">
        <v>2290166400</v>
      </c>
      <c r="AR47" s="18">
        <f t="shared" si="12"/>
        <v>8.6544011561126943</v>
      </c>
      <c r="AS47" s="4">
        <f>609000*E47</f>
        <v>539575367.81400001</v>
      </c>
      <c r="AT47" s="4">
        <f t="shared" si="19"/>
        <v>1568177632.1859999</v>
      </c>
      <c r="AU47" s="4">
        <f t="shared" si="20"/>
        <v>1750591032.1859999</v>
      </c>
      <c r="AV47" s="4">
        <f t="shared" si="13"/>
        <v>182413400</v>
      </c>
      <c r="AW47" s="16">
        <f t="shared" si="21"/>
        <v>11.632189890740907</v>
      </c>
      <c r="AX47" s="4">
        <f t="shared" si="22"/>
        <v>1315558869.8448815</v>
      </c>
      <c r="AY47" s="4">
        <f t="shared" si="23"/>
        <v>1496822753.1299694</v>
      </c>
      <c r="AZ47" s="16">
        <f t="shared" si="24"/>
        <v>16.109065526522922</v>
      </c>
      <c r="BA47" s="16">
        <f t="shared" si="25"/>
        <v>14.49614869437236</v>
      </c>
      <c r="BB47" s="16">
        <f t="shared" si="14"/>
        <v>-1.612916832150562</v>
      </c>
    </row>
    <row r="48" spans="1:54">
      <c r="A48" t="s">
        <v>48</v>
      </c>
      <c r="B48" s="1">
        <v>85047</v>
      </c>
      <c r="C48" s="1" t="s">
        <v>50</v>
      </c>
      <c r="D48">
        <v>47</v>
      </c>
      <c r="E48" s="2">
        <v>564.49244699999997</v>
      </c>
      <c r="F48" s="12">
        <v>166775</v>
      </c>
      <c r="G48" s="1">
        <v>178977</v>
      </c>
      <c r="H48" s="2">
        <f>F48/E48</f>
        <v>295.44239411231661</v>
      </c>
      <c r="I48" s="2">
        <f>G48/E48</f>
        <v>317.05827234921355</v>
      </c>
      <c r="J48" s="2">
        <f>(G48-F48)/F48*100</f>
        <v>7.3164443111977215</v>
      </c>
      <c r="K48" s="4">
        <f>F48*105</f>
        <v>17511375</v>
      </c>
      <c r="L48" s="4">
        <f t="shared" si="15"/>
        <v>20045424</v>
      </c>
      <c r="M48">
        <v>117</v>
      </c>
      <c r="N48">
        <v>127517130</v>
      </c>
      <c r="O48">
        <v>25366770</v>
      </c>
      <c r="P48">
        <v>87</v>
      </c>
      <c r="Q48">
        <v>122574300</v>
      </c>
      <c r="R48">
        <v>20418465</v>
      </c>
      <c r="S48" s="17">
        <f t="shared" si="11"/>
        <v>-25.641025641025639</v>
      </c>
      <c r="T48" s="1">
        <v>8975136</v>
      </c>
      <c r="U48">
        <v>43161154</v>
      </c>
      <c r="V48" s="10">
        <v>5223159</v>
      </c>
      <c r="W48" s="10">
        <v>34408699</v>
      </c>
      <c r="X48" s="2">
        <f>T48/E48/1000000*100</f>
        <v>1.5899479342369307</v>
      </c>
      <c r="Y48" s="2">
        <f>V48/E48/1000000*100</f>
        <v>0.92528412519220127</v>
      </c>
      <c r="Z48" s="2">
        <f>(V48-T48)/T48*100</f>
        <v>-41.804124193772665</v>
      </c>
      <c r="AA48" s="2">
        <f>U48/E48/1000000*100</f>
        <v>7.6460108951643777</v>
      </c>
      <c r="AB48" s="2">
        <f>W48/E48/1000000*100</f>
        <v>6.0955109643831964</v>
      </c>
      <c r="AC48" s="2">
        <f>(W48-U48)/U48*100</f>
        <v>-20.278547232541559</v>
      </c>
      <c r="AD48">
        <v>2.0266536648789208</v>
      </c>
      <c r="AE48">
        <v>0.13229479944581488</v>
      </c>
      <c r="AF48">
        <v>2.1629033054992837</v>
      </c>
      <c r="AG48">
        <v>0.17550274223034737</v>
      </c>
      <c r="AH48" s="4">
        <f>T48*AD48+U48*AE48</f>
        <v>23899488.479466669</v>
      </c>
      <c r="AI48" s="4">
        <f t="shared" si="16"/>
        <v>17336008.897326946</v>
      </c>
      <c r="AJ48" s="4">
        <f>K48+O48+AH48</f>
        <v>66777633.479466669</v>
      </c>
      <c r="AK48" s="4">
        <f>AJ48/E48</f>
        <v>118296.7705491136</v>
      </c>
      <c r="AL48" s="4">
        <f>L48+R48+AI48</f>
        <v>57799897.897326946</v>
      </c>
      <c r="AM48" s="4">
        <f>AL48/E48</f>
        <v>102392.68603947671</v>
      </c>
      <c r="AN48" s="4">
        <f t="shared" si="17"/>
        <v>-8977735.582139723</v>
      </c>
      <c r="AO48" s="16">
        <f t="shared" si="18"/>
        <v>-13.444225430510755</v>
      </c>
      <c r="AP48">
        <v>1564896000</v>
      </c>
      <c r="AQ48" s="9">
        <v>1553614900</v>
      </c>
      <c r="AR48" s="18">
        <f t="shared" si="12"/>
        <v>-0.72088496615749542</v>
      </c>
      <c r="AS48" s="4">
        <f>609000*E48</f>
        <v>343775900.22299999</v>
      </c>
      <c r="AT48" s="4">
        <f t="shared" si="19"/>
        <v>1221120099.777</v>
      </c>
      <c r="AU48" s="4">
        <f t="shared" si="20"/>
        <v>1209838999.777</v>
      </c>
      <c r="AV48" s="4">
        <f t="shared" si="13"/>
        <v>-11281100</v>
      </c>
      <c r="AW48" s="16">
        <f t="shared" si="21"/>
        <v>-0.92383214411589387</v>
      </c>
      <c r="AX48" s="4">
        <f t="shared" si="22"/>
        <v>1154342466.2975333</v>
      </c>
      <c r="AY48" s="4">
        <f t="shared" si="23"/>
        <v>1152039101.879673</v>
      </c>
      <c r="AZ48" s="16">
        <f t="shared" si="24"/>
        <v>5.4685557539886167</v>
      </c>
      <c r="BA48" s="16">
        <f t="shared" si="25"/>
        <v>4.7774867488964023</v>
      </c>
      <c r="BB48" s="16">
        <f t="shared" si="14"/>
        <v>-0.69106900509221436</v>
      </c>
    </row>
    <row r="49" spans="1:54">
      <c r="A49" t="s">
        <v>48</v>
      </c>
      <c r="B49" s="1">
        <v>85048</v>
      </c>
      <c r="C49" s="1" t="s">
        <v>51</v>
      </c>
      <c r="D49">
        <v>48</v>
      </c>
      <c r="E49" s="2">
        <v>1292.792813</v>
      </c>
      <c r="F49" s="12">
        <v>100662</v>
      </c>
      <c r="G49" s="1">
        <v>92589</v>
      </c>
      <c r="H49" s="2">
        <f>F49/E49</f>
        <v>77.863984845652141</v>
      </c>
      <c r="I49" s="2">
        <f>G49/E49</f>
        <v>71.619364734200445</v>
      </c>
      <c r="J49" s="2">
        <f>(G49-F49)/F49*100</f>
        <v>-8.0199082076652566</v>
      </c>
      <c r="K49" s="4">
        <f>F49*105</f>
        <v>10569510</v>
      </c>
      <c r="L49" s="4">
        <f t="shared" si="15"/>
        <v>10369968</v>
      </c>
      <c r="M49">
        <v>103</v>
      </c>
      <c r="N49">
        <v>112258670</v>
      </c>
      <c r="O49">
        <v>22331430</v>
      </c>
      <c r="P49">
        <v>107</v>
      </c>
      <c r="Q49">
        <v>150752300</v>
      </c>
      <c r="R49">
        <v>25112365</v>
      </c>
      <c r="S49" s="17">
        <f t="shared" si="11"/>
        <v>3.8834951456310676</v>
      </c>
      <c r="T49" s="1">
        <v>13602786</v>
      </c>
      <c r="U49">
        <v>34310362</v>
      </c>
      <c r="V49" s="10">
        <v>10543538</v>
      </c>
      <c r="W49" s="10">
        <v>32713518</v>
      </c>
      <c r="X49" s="2">
        <f>T49/E49/1000000*100</f>
        <v>1.0522015487101877</v>
      </c>
      <c r="Y49" s="2">
        <f>V49/E49/1000000*100</f>
        <v>0.81556285693862374</v>
      </c>
      <c r="Z49" s="2">
        <f>(V49-T49)/T49*100</f>
        <v>-22.489863473556078</v>
      </c>
      <c r="AA49" s="2">
        <f>U49/E49/1000000*100</f>
        <v>2.6539722107814656</v>
      </c>
      <c r="AB49" s="2">
        <f>W49/E49/1000000*100</f>
        <v>2.5304532691581416</v>
      </c>
      <c r="AC49" s="2">
        <f>(W49-U49)/U49*100</f>
        <v>-4.6541158615580915</v>
      </c>
      <c r="AD49">
        <v>2.0266536648789208</v>
      </c>
      <c r="AE49">
        <v>0.13229479944581488</v>
      </c>
      <c r="AF49">
        <v>2.1629033054992837</v>
      </c>
      <c r="AG49">
        <v>0.17550274223034737</v>
      </c>
      <c r="AH49" s="4">
        <f>T49*AD49+U49*AE49</f>
        <v>32107218.559166983</v>
      </c>
      <c r="AI49" s="4">
        <f t="shared" si="16"/>
        <v>28545965.308859136</v>
      </c>
      <c r="AJ49" s="4">
        <f>K49+O49+AH49</f>
        <v>65008158.559166983</v>
      </c>
      <c r="AK49" s="4">
        <f>AJ49/E49</f>
        <v>50285.055660474951</v>
      </c>
      <c r="AL49" s="4">
        <f>L49+R49+AI49</f>
        <v>64028298.30885914</v>
      </c>
      <c r="AM49" s="4">
        <f>AL49/E49</f>
        <v>49527.114990899274</v>
      </c>
      <c r="AN49" s="4">
        <f t="shared" si="17"/>
        <v>-979860.25030784309</v>
      </c>
      <c r="AO49" s="16">
        <f t="shared" si="18"/>
        <v>-1.5072881189459109</v>
      </c>
      <c r="AP49">
        <v>3471082000</v>
      </c>
      <c r="AQ49" s="9">
        <v>3369917100</v>
      </c>
      <c r="AR49" s="18">
        <f t="shared" si="12"/>
        <v>-2.9145061972030621</v>
      </c>
      <c r="AS49" s="4">
        <f>609000*E49</f>
        <v>787310823.11699998</v>
      </c>
      <c r="AT49" s="4">
        <f t="shared" si="19"/>
        <v>2683771176.8829999</v>
      </c>
      <c r="AU49" s="4">
        <f t="shared" si="20"/>
        <v>2582606276.8829999</v>
      </c>
      <c r="AV49" s="4">
        <f t="shared" si="13"/>
        <v>-101164900</v>
      </c>
      <c r="AW49" s="16">
        <f t="shared" si="21"/>
        <v>-3.7695054210059551</v>
      </c>
      <c r="AX49" s="4">
        <f t="shared" si="22"/>
        <v>2618763018.323833</v>
      </c>
      <c r="AY49" s="4">
        <f t="shared" si="23"/>
        <v>2518577978.5741405</v>
      </c>
      <c r="AZ49" s="16">
        <f t="shared" si="24"/>
        <v>2.4222690488340781</v>
      </c>
      <c r="BA49" s="16">
        <f t="shared" si="25"/>
        <v>2.4792125258107944</v>
      </c>
      <c r="BB49" s="16">
        <f t="shared" si="14"/>
        <v>5.6943476976716312E-2</v>
      </c>
    </row>
    <row r="50" spans="1:54">
      <c r="A50" t="s">
        <v>48</v>
      </c>
      <c r="B50" s="1">
        <v>85049</v>
      </c>
      <c r="C50" s="1" t="s">
        <v>52</v>
      </c>
      <c r="D50">
        <v>49</v>
      </c>
      <c r="E50" s="2">
        <v>162.82772900000001</v>
      </c>
      <c r="F50" s="12">
        <v>64800</v>
      </c>
      <c r="G50" s="1">
        <v>74684</v>
      </c>
      <c r="H50" s="2">
        <f>F50/E50</f>
        <v>397.96661415083668</v>
      </c>
      <c r="I50" s="2">
        <f>G50/E50</f>
        <v>458.66880572902909</v>
      </c>
      <c r="J50" s="2">
        <f>(G50-F50)/F50*100</f>
        <v>15.253086419753087</v>
      </c>
      <c r="K50" s="4">
        <f>F50*105</f>
        <v>6804000</v>
      </c>
      <c r="L50" s="4">
        <f t="shared" si="15"/>
        <v>8364608</v>
      </c>
      <c r="M50">
        <v>94</v>
      </c>
      <c r="N50">
        <v>102449660</v>
      </c>
      <c r="O50">
        <v>20380140</v>
      </c>
      <c r="P50">
        <v>122</v>
      </c>
      <c r="Q50">
        <v>171885800</v>
      </c>
      <c r="R50">
        <v>28632790</v>
      </c>
      <c r="S50" s="17">
        <f t="shared" si="11"/>
        <v>29.787234042553191</v>
      </c>
      <c r="T50" s="1">
        <v>37821460</v>
      </c>
      <c r="U50">
        <v>41910021</v>
      </c>
      <c r="V50" s="10">
        <v>34184003</v>
      </c>
      <c r="W50" s="10">
        <v>43633956</v>
      </c>
      <c r="X50" s="2">
        <f>T50/E50/1000000*100</f>
        <v>23.227898732162505</v>
      </c>
      <c r="Y50" s="2">
        <f>V50/E50/1000000*100</f>
        <v>20.993969030913647</v>
      </c>
      <c r="Z50" s="2">
        <f>(V50-T50)/T50*100</f>
        <v>-9.617442055383373</v>
      </c>
      <c r="AA50" s="2">
        <f>U50/E50/1000000*100</f>
        <v>25.738872154877257</v>
      </c>
      <c r="AB50" s="2">
        <f>W50/E50/1000000*100</f>
        <v>26.797619955750907</v>
      </c>
      <c r="AC50" s="2">
        <f>(W50-U50)/U50*100</f>
        <v>4.113419556625848</v>
      </c>
      <c r="AD50">
        <v>2.0266536648789208</v>
      </c>
      <c r="AE50">
        <v>0.13229479944581488</v>
      </c>
      <c r="AF50">
        <v>2.1629033054992837</v>
      </c>
      <c r="AG50">
        <v>0.17550274223034737</v>
      </c>
      <c r="AH50" s="4">
        <f>T50*AD50+U50*AE50</f>
        <v>82195478.343036398</v>
      </c>
      <c r="AI50" s="4">
        <f t="shared" si="16"/>
        <v>81594572.016255751</v>
      </c>
      <c r="AJ50" s="4">
        <f>K50+O50+AH50</f>
        <v>109379618.3430364</v>
      </c>
      <c r="AK50" s="4">
        <f>AJ50/E50</f>
        <v>671750.56125137256</v>
      </c>
      <c r="AL50" s="4">
        <f>L50+R50+AI50</f>
        <v>118591970.01625575</v>
      </c>
      <c r="AM50" s="4">
        <f>AL50/E50</f>
        <v>728327.85143282171</v>
      </c>
      <c r="AN50" s="4">
        <f t="shared" si="17"/>
        <v>9212351.673219353</v>
      </c>
      <c r="AO50" s="16">
        <f t="shared" si="18"/>
        <v>8.4223658966587109</v>
      </c>
      <c r="AP50">
        <v>353032000</v>
      </c>
      <c r="AQ50" s="9">
        <v>307743900</v>
      </c>
      <c r="AR50" s="18">
        <f t="shared" si="12"/>
        <v>-12.82832717713975</v>
      </c>
      <c r="AS50" s="4">
        <f>609000*E50</f>
        <v>99162086.96100001</v>
      </c>
      <c r="AT50" s="4">
        <f t="shared" si="19"/>
        <v>253869913.03899997</v>
      </c>
      <c r="AU50" s="4">
        <f t="shared" si="20"/>
        <v>208581813.03899997</v>
      </c>
      <c r="AV50" s="4">
        <f t="shared" si="13"/>
        <v>-45288100</v>
      </c>
      <c r="AW50" s="16">
        <f t="shared" si="21"/>
        <v>-17.839096983911897</v>
      </c>
      <c r="AX50" s="4">
        <f t="shared" si="22"/>
        <v>144490294.69596356</v>
      </c>
      <c r="AY50" s="4">
        <f t="shared" si="23"/>
        <v>89989843.022744223</v>
      </c>
      <c r="AZ50" s="16">
        <f t="shared" si="24"/>
        <v>43.084907948990903</v>
      </c>
      <c r="BA50" s="16">
        <f t="shared" si="25"/>
        <v>56.856332912439399</v>
      </c>
      <c r="BB50" s="16">
        <f t="shared" si="14"/>
        <v>13.771424963448496</v>
      </c>
    </row>
    <row r="51" spans="1:54">
      <c r="A51" t="s">
        <v>48</v>
      </c>
      <c r="B51" s="1">
        <v>85050</v>
      </c>
      <c r="C51" s="1" t="s">
        <v>53</v>
      </c>
      <c r="D51">
        <v>50</v>
      </c>
      <c r="E51" s="2">
        <v>5134.511888</v>
      </c>
      <c r="F51" s="12">
        <v>766916</v>
      </c>
      <c r="G51" s="6">
        <v>764218</v>
      </c>
      <c r="H51" s="2">
        <f>F51/E51</f>
        <v>149.36492829871113</v>
      </c>
      <c r="I51" s="2">
        <f>G51/E51</f>
        <v>148.83946452360419</v>
      </c>
      <c r="J51" s="2">
        <f>(G51-F51)/F51*100</f>
        <v>-0.35179863244475273</v>
      </c>
      <c r="K51" s="4">
        <f>F51*105</f>
        <v>80526180</v>
      </c>
      <c r="L51" s="4">
        <f t="shared" si="15"/>
        <v>85592416</v>
      </c>
      <c r="M51">
        <v>928</v>
      </c>
      <c r="N51">
        <v>1011417920</v>
      </c>
      <c r="O51">
        <v>201199680</v>
      </c>
      <c r="P51">
        <v>861</v>
      </c>
      <c r="Q51">
        <v>1213062900</v>
      </c>
      <c r="R51">
        <v>202072395</v>
      </c>
      <c r="S51" s="17">
        <f t="shared" si="11"/>
        <v>-7.2198275862068968</v>
      </c>
      <c r="T51" s="1">
        <v>326188050</v>
      </c>
      <c r="U51">
        <v>241608022</v>
      </c>
      <c r="V51" s="10">
        <v>280203929</v>
      </c>
      <c r="W51" s="10">
        <v>218141076</v>
      </c>
      <c r="X51" s="2">
        <f>T51/E51/1000000*100</f>
        <v>6.3528541196358406</v>
      </c>
      <c r="Y51" s="2">
        <f>V51/E51/1000000*100</f>
        <v>5.457265171687923</v>
      </c>
      <c r="Z51" s="2">
        <f>(V51-T51)/T51*100</f>
        <v>-14.09742662246517</v>
      </c>
      <c r="AA51" s="2">
        <f>U51/E51/1000000*100</f>
        <v>4.7055694342566099</v>
      </c>
      <c r="AB51" s="2">
        <f>W51/E51/1000000*100</f>
        <v>4.2485260674889691</v>
      </c>
      <c r="AC51" s="2">
        <f>(W51-U51)/U51*100</f>
        <v>-9.7128173997467684</v>
      </c>
      <c r="AD51">
        <v>2.0266536648789208</v>
      </c>
      <c r="AE51">
        <v>0.13229479944581488</v>
      </c>
      <c r="AF51">
        <v>2.1629033054992837</v>
      </c>
      <c r="AG51">
        <v>0.17550274223034737</v>
      </c>
      <c r="AH51" s="4">
        <f>T51*AD51+U51*AE51</f>
        <v>693033691.78719866</v>
      </c>
      <c r="AI51" s="4">
        <f t="shared" si="16"/>
        <v>644338361.27906513</v>
      </c>
      <c r="AJ51" s="4">
        <f>K51+O51+AH51</f>
        <v>974759551.78719866</v>
      </c>
      <c r="AK51" s="4">
        <f>AJ51/E51</f>
        <v>189844.6382148485</v>
      </c>
      <c r="AL51" s="4">
        <f>L51+R51+AI51</f>
        <v>932003172.27906513</v>
      </c>
      <c r="AM51" s="4">
        <f>AL51/E51</f>
        <v>181517.38521772122</v>
      </c>
      <c r="AN51" s="4">
        <f t="shared" si="17"/>
        <v>-42756379.508133531</v>
      </c>
      <c r="AO51" s="16">
        <f t="shared" si="18"/>
        <v>-4.3863514268458017</v>
      </c>
      <c r="AP51">
        <v>10276295000</v>
      </c>
      <c r="AQ51" s="9">
        <v>9511961000</v>
      </c>
      <c r="AR51" s="18">
        <f t="shared" si="12"/>
        <v>-7.4378363018967439</v>
      </c>
      <c r="AS51" s="4">
        <f>609000*E51</f>
        <v>3126917739.7919998</v>
      </c>
      <c r="AT51" s="4">
        <f t="shared" si="19"/>
        <v>7149377260.2080002</v>
      </c>
      <c r="AU51" s="4">
        <f t="shared" si="20"/>
        <v>6385043260.2080002</v>
      </c>
      <c r="AV51" s="4">
        <f t="shared" si="13"/>
        <v>-764334000</v>
      </c>
      <c r="AW51" s="16">
        <f t="shared" si="21"/>
        <v>-10.690917155178392</v>
      </c>
      <c r="AX51" s="4">
        <f t="shared" si="22"/>
        <v>6174617708.4208012</v>
      </c>
      <c r="AY51" s="4">
        <f t="shared" si="23"/>
        <v>5453040087.9289351</v>
      </c>
      <c r="AZ51" s="16">
        <f t="shared" si="24"/>
        <v>13.634188214021309</v>
      </c>
      <c r="BA51" s="16">
        <f t="shared" si="25"/>
        <v>14.596661828234881</v>
      </c>
      <c r="BB51" s="16">
        <f t="shared" si="14"/>
        <v>0.96247361421357169</v>
      </c>
    </row>
    <row r="52" spans="1:54">
      <c r="A52" t="s">
        <v>48</v>
      </c>
      <c r="B52" s="1">
        <v>85051</v>
      </c>
      <c r="C52" s="1" t="s">
        <v>54</v>
      </c>
      <c r="D52">
        <v>51</v>
      </c>
      <c r="E52" s="2">
        <v>746.55417599999998</v>
      </c>
      <c r="F52" s="12">
        <v>217857</v>
      </c>
      <c r="G52" s="1">
        <v>221650</v>
      </c>
      <c r="H52" s="2">
        <f>F52/E52</f>
        <v>291.81673213224383</v>
      </c>
      <c r="I52" s="2">
        <f>G52/E52</f>
        <v>296.89740828668272</v>
      </c>
      <c r="J52" s="2">
        <f>(G52-F52)/F52*100</f>
        <v>1.7410503220002111</v>
      </c>
      <c r="K52" s="4">
        <f>F52*105</f>
        <v>22874985</v>
      </c>
      <c r="L52" s="4">
        <f t="shared" si="15"/>
        <v>24824800</v>
      </c>
      <c r="M52">
        <v>181</v>
      </c>
      <c r="N52">
        <v>197270090</v>
      </c>
      <c r="O52">
        <v>39242610</v>
      </c>
      <c r="P52">
        <v>165</v>
      </c>
      <c r="Q52">
        <v>232468500</v>
      </c>
      <c r="R52">
        <v>38724675</v>
      </c>
      <c r="S52" s="17">
        <f t="shared" si="11"/>
        <v>-8.8397790055248606</v>
      </c>
      <c r="T52" s="1">
        <v>58473070</v>
      </c>
      <c r="U52">
        <v>49545771</v>
      </c>
      <c r="V52" s="10">
        <v>50641536</v>
      </c>
      <c r="W52" s="10">
        <v>44611467</v>
      </c>
      <c r="X52" s="2">
        <f>T52/E52/1000000*100</f>
        <v>7.8323947383558661</v>
      </c>
      <c r="Y52" s="2">
        <f>V52/E52/1000000*100</f>
        <v>6.7833705346522635</v>
      </c>
      <c r="Z52" s="2">
        <f>(V52-T52)/T52*100</f>
        <v>-13.393403151228419</v>
      </c>
      <c r="AA52" s="2">
        <f>U52/E52/1000000*100</f>
        <v>6.636594180674706</v>
      </c>
      <c r="AB52" s="2">
        <f>W52/E52/1000000*100</f>
        <v>5.9756503190466379</v>
      </c>
      <c r="AC52" s="2">
        <f>(W52-U52)/U52*100</f>
        <v>-9.9590820778629112</v>
      </c>
      <c r="AD52">
        <v>2.0266536648789208</v>
      </c>
      <c r="AE52">
        <v>0.13229479944581488</v>
      </c>
      <c r="AF52">
        <v>2.1629033054992837</v>
      </c>
      <c r="AG52">
        <v>0.17550274223034737</v>
      </c>
      <c r="AH52" s="4">
        <f>T52*AD52+U52*AE52</f>
        <v>125059309.45005494</v>
      </c>
      <c r="AI52" s="4">
        <f t="shared" si="16"/>
        <v>117362180.40337962</v>
      </c>
      <c r="AJ52" s="4">
        <f>K52+O52+AH52</f>
        <v>187176904.45005494</v>
      </c>
      <c r="AK52" s="4">
        <f>AJ52/E52</f>
        <v>250721.12710284398</v>
      </c>
      <c r="AL52" s="4">
        <f>L52+R52+AI52</f>
        <v>180911655.40337962</v>
      </c>
      <c r="AM52" s="4">
        <f>AL52/E52</f>
        <v>242328.90420986625</v>
      </c>
      <c r="AN52" s="4">
        <f t="shared" si="17"/>
        <v>-6265249.0466753244</v>
      </c>
      <c r="AO52" s="16">
        <f t="shared" si="18"/>
        <v>-3.3472340324695891</v>
      </c>
      <c r="AP52">
        <v>1683554000</v>
      </c>
      <c r="AQ52" s="9">
        <v>1494131200</v>
      </c>
      <c r="AR52" s="18">
        <f t="shared" si="12"/>
        <v>-11.251364672591436</v>
      </c>
      <c r="AS52" s="4">
        <f>609000*E52</f>
        <v>454651493.18400002</v>
      </c>
      <c r="AT52" s="4">
        <f t="shared" si="19"/>
        <v>1228902506.816</v>
      </c>
      <c r="AU52" s="4">
        <f t="shared" si="20"/>
        <v>1039479706.816</v>
      </c>
      <c r="AV52" s="4">
        <f t="shared" si="13"/>
        <v>-189422800</v>
      </c>
      <c r="AW52" s="16">
        <f t="shared" si="21"/>
        <v>-15.413981088766851</v>
      </c>
      <c r="AX52" s="4">
        <f t="shared" si="22"/>
        <v>1041725602.3659451</v>
      </c>
      <c r="AY52" s="4">
        <f t="shared" si="23"/>
        <v>858568051.41262031</v>
      </c>
      <c r="AZ52" s="16">
        <f t="shared" si="24"/>
        <v>15.231224886587395</v>
      </c>
      <c r="BA52" s="16">
        <f t="shared" si="25"/>
        <v>17.40405841664046</v>
      </c>
      <c r="BB52" s="16">
        <f t="shared" si="14"/>
        <v>2.1728335300530652</v>
      </c>
    </row>
    <row r="53" spans="1:54">
      <c r="A53" t="s">
        <v>48</v>
      </c>
      <c r="B53" s="1">
        <v>85052</v>
      </c>
      <c r="C53" s="1" t="s">
        <v>55</v>
      </c>
      <c r="D53">
        <v>52</v>
      </c>
      <c r="E53" s="2">
        <v>1920.546016</v>
      </c>
      <c r="F53" s="12">
        <v>702744</v>
      </c>
      <c r="G53" s="1">
        <v>806537</v>
      </c>
      <c r="H53" s="2">
        <f>F53/E53</f>
        <v>365.90844173764384</v>
      </c>
      <c r="I53" s="2">
        <f>G53/E53</f>
        <v>419.95192683787275</v>
      </c>
      <c r="J53" s="2">
        <f>(G53-F53)/F53*100</f>
        <v>14.769674305294672</v>
      </c>
      <c r="K53" s="4">
        <f>F53*105</f>
        <v>73788120</v>
      </c>
      <c r="L53" s="4">
        <f t="shared" si="15"/>
        <v>90332144</v>
      </c>
      <c r="M53">
        <v>473</v>
      </c>
      <c r="N53">
        <v>515517970</v>
      </c>
      <c r="O53">
        <v>102551130</v>
      </c>
      <c r="P53">
        <v>477</v>
      </c>
      <c r="Q53">
        <v>672045300</v>
      </c>
      <c r="R53">
        <v>111949515</v>
      </c>
      <c r="S53" s="17">
        <f t="shared" si="11"/>
        <v>0.84566596194503174</v>
      </c>
      <c r="T53" s="1">
        <v>235809514</v>
      </c>
      <c r="U53">
        <v>73578497</v>
      </c>
      <c r="V53" s="10">
        <v>196586431</v>
      </c>
      <c r="W53" s="10">
        <v>55651208</v>
      </c>
      <c r="X53" s="2">
        <f>T53/E53/1000000*100</f>
        <v>12.278253790092993</v>
      </c>
      <c r="Y53" s="2">
        <f>V53/E53/1000000*100</f>
        <v>10.235965676544351</v>
      </c>
      <c r="Z53" s="2">
        <f>(V53-T53)/T53*100</f>
        <v>-16.633375954457886</v>
      </c>
      <c r="AA53" s="2">
        <f>U53/E53/1000000*100</f>
        <v>3.8311238776379306</v>
      </c>
      <c r="AB53" s="2">
        <f>W53/E53/1000000*100</f>
        <v>2.8976763658028384</v>
      </c>
      <c r="AC53" s="2">
        <f>(W53-U53)/U53*100</f>
        <v>-24.364848061519933</v>
      </c>
      <c r="AD53">
        <v>2.0266536648789208</v>
      </c>
      <c r="AE53">
        <v>0.13229479944581488</v>
      </c>
      <c r="AF53">
        <v>2.1629033054992837</v>
      </c>
      <c r="AG53">
        <v>0.17550274223034737</v>
      </c>
      <c r="AH53" s="4">
        <f>T53*AD53+U53*AE53</f>
        <v>487638268.26555669</v>
      </c>
      <c r="AI53" s="4">
        <f t="shared" si="16"/>
        <v>434964381.03863829</v>
      </c>
      <c r="AJ53" s="4">
        <f>K53+O53+AH53</f>
        <v>663977518.26555669</v>
      </c>
      <c r="AK53" s="4">
        <f>AJ53/E53</f>
        <v>345723.30615043006</v>
      </c>
      <c r="AL53" s="4">
        <f>L53+R53+AI53</f>
        <v>637246040.03863835</v>
      </c>
      <c r="AM53" s="4">
        <f>AL53/E53</f>
        <v>331804.6194830868</v>
      </c>
      <c r="AN53" s="4">
        <f t="shared" si="17"/>
        <v>-26731478.22691834</v>
      </c>
      <c r="AO53" s="16">
        <f t="shared" si="18"/>
        <v>-4.0259613453097565</v>
      </c>
      <c r="AP53">
        <v>3516699000</v>
      </c>
      <c r="AQ53" s="9">
        <v>3403029000</v>
      </c>
      <c r="AR53" s="18">
        <f t="shared" si="12"/>
        <v>-3.2322925561727063</v>
      </c>
      <c r="AS53" s="4">
        <f>609000*E53</f>
        <v>1169612523.744</v>
      </c>
      <c r="AT53" s="4">
        <f t="shared" si="19"/>
        <v>2347086476.256</v>
      </c>
      <c r="AU53" s="4">
        <f t="shared" si="20"/>
        <v>2233416476.256</v>
      </c>
      <c r="AV53" s="4">
        <f t="shared" si="13"/>
        <v>-113670000</v>
      </c>
      <c r="AW53" s="16">
        <f t="shared" si="21"/>
        <v>-4.8430256469000188</v>
      </c>
      <c r="AX53" s="4">
        <f t="shared" si="22"/>
        <v>1683108957.9904432</v>
      </c>
      <c r="AY53" s="4">
        <f t="shared" si="23"/>
        <v>1596170436.2173617</v>
      </c>
      <c r="AZ53" s="16">
        <f t="shared" si="24"/>
        <v>28.289435646389695</v>
      </c>
      <c r="BA53" s="16">
        <f t="shared" si="25"/>
        <v>28.532342570826252</v>
      </c>
      <c r="BB53" s="16">
        <f t="shared" si="14"/>
        <v>0.24290692443655715</v>
      </c>
    </row>
    <row r="54" spans="1:54">
      <c r="A54" t="s">
        <v>48</v>
      </c>
      <c r="B54" s="1">
        <v>85053</v>
      </c>
      <c r="C54" s="1" t="s">
        <v>56</v>
      </c>
      <c r="D54">
        <v>53</v>
      </c>
      <c r="E54" s="2">
        <v>1115.4553940000001</v>
      </c>
      <c r="F54" s="12">
        <v>2586364</v>
      </c>
      <c r="G54" s="1">
        <v>2764202</v>
      </c>
      <c r="H54" s="2">
        <f>F54/E54</f>
        <v>2318.6619688353039</v>
      </c>
      <c r="I54" s="2">
        <f>G54/E54</f>
        <v>2478.0928173986667</v>
      </c>
      <c r="J54" s="2">
        <f>(G54-F54)/F54*100</f>
        <v>6.8759849734994773</v>
      </c>
      <c r="K54" s="4">
        <f>F54*105</f>
        <v>271568220</v>
      </c>
      <c r="L54" s="4">
        <f t="shared" si="15"/>
        <v>309590624</v>
      </c>
      <c r="M54">
        <v>2166</v>
      </c>
      <c r="N54">
        <v>2360701740</v>
      </c>
      <c r="O54">
        <v>469610460</v>
      </c>
      <c r="P54">
        <v>1824</v>
      </c>
      <c r="Q54">
        <v>2569833600</v>
      </c>
      <c r="R54">
        <v>428083680</v>
      </c>
      <c r="S54" s="17">
        <f t="shared" si="11"/>
        <v>-15.789473684210526</v>
      </c>
      <c r="T54" s="1">
        <v>136797868</v>
      </c>
      <c r="U54">
        <v>60389617</v>
      </c>
      <c r="V54" s="10">
        <v>101441305</v>
      </c>
      <c r="W54" s="10">
        <v>36298792</v>
      </c>
      <c r="X54" s="2">
        <f>T54/E54/1000000*100</f>
        <v>12.263858217534425</v>
      </c>
      <c r="Y54" s="2">
        <f>V54/E54/1000000*100</f>
        <v>9.0941606043280299</v>
      </c>
      <c r="Z54" s="2">
        <f>(V54-T54)/T54*100</f>
        <v>-25.845843591655974</v>
      </c>
      <c r="AA54" s="2">
        <f>U54/E54/1000000*100</f>
        <v>5.413897976094237</v>
      </c>
      <c r="AB54" s="2">
        <f>W54/E54/1000000*100</f>
        <v>3.2541679564463153</v>
      </c>
      <c r="AC54" s="2">
        <f>(W54-U54)/U54*100</f>
        <v>-39.892329504258981</v>
      </c>
      <c r="AD54">
        <v>2.0266536648789208</v>
      </c>
      <c r="AE54">
        <v>0.13229479944581488</v>
      </c>
      <c r="AF54">
        <v>2.1629033054992837</v>
      </c>
      <c r="AG54">
        <v>0.17550274223034737</v>
      </c>
      <c r="AH54" s="4">
        <f>T54*AD54+U54*AE54</f>
        <v>285231132.79944742</v>
      </c>
      <c r="AI54" s="4">
        <f t="shared" si="16"/>
        <v>225778271.43431002</v>
      </c>
      <c r="AJ54" s="4">
        <f>K54+O54+AH54</f>
        <v>1026409812.7994474</v>
      </c>
      <c r="AK54" s="4">
        <f>AJ54/E54</f>
        <v>920171.09632574639</v>
      </c>
      <c r="AL54" s="4">
        <f>L54+R54+AI54</f>
        <v>963452575.43430996</v>
      </c>
      <c r="AM54" s="4">
        <f>AL54/E54</f>
        <v>863730.25816782226</v>
      </c>
      <c r="AN54" s="4">
        <f t="shared" si="17"/>
        <v>-62957237.365137458</v>
      </c>
      <c r="AO54" s="16">
        <f t="shared" si="18"/>
        <v>-6.1337329963191625</v>
      </c>
      <c r="AP54">
        <v>1848909000</v>
      </c>
      <c r="AQ54" s="9">
        <v>1771399900</v>
      </c>
      <c r="AR54" s="18">
        <f t="shared" si="12"/>
        <v>-4.1921533185246007</v>
      </c>
      <c r="AS54" s="4">
        <f>609000*E54</f>
        <v>679312334.9460001</v>
      </c>
      <c r="AT54" s="4">
        <f t="shared" si="19"/>
        <v>1169596665.0539999</v>
      </c>
      <c r="AU54" s="4">
        <f t="shared" si="20"/>
        <v>1092087565.0539999</v>
      </c>
      <c r="AV54" s="4">
        <f t="shared" si="13"/>
        <v>-77509100</v>
      </c>
      <c r="AW54" s="16">
        <f t="shared" si="21"/>
        <v>-6.6269939301187586</v>
      </c>
      <c r="AX54" s="4">
        <f t="shared" si="22"/>
        <v>143186852.25455248</v>
      </c>
      <c r="AY54" s="4">
        <f t="shared" si="23"/>
        <v>128634989.61968994</v>
      </c>
      <c r="AZ54" s="16">
        <f t="shared" si="24"/>
        <v>87.757587163781665</v>
      </c>
      <c r="BA54" s="16">
        <f t="shared" si="25"/>
        <v>88.221183562938066</v>
      </c>
      <c r="BB54" s="16">
        <f t="shared" si="14"/>
        <v>0.46359639915640116</v>
      </c>
    </row>
    <row r="55" spans="1:54">
      <c r="A55" t="s">
        <v>48</v>
      </c>
      <c r="B55" s="1">
        <v>85054</v>
      </c>
      <c r="C55" s="1" t="s">
        <v>57</v>
      </c>
      <c r="D55">
        <v>54</v>
      </c>
      <c r="E55" s="2">
        <v>5045.4490310000001</v>
      </c>
      <c r="F55" s="12">
        <v>647391</v>
      </c>
      <c r="G55" s="6">
        <v>697951</v>
      </c>
      <c r="H55" s="2">
        <f>F55/E55</f>
        <v>128.3118699688238</v>
      </c>
      <c r="I55" s="2">
        <f>G55/E55</f>
        <v>138.33278182212996</v>
      </c>
      <c r="J55" s="2">
        <f>(G55-F55)/F55*100</f>
        <v>7.8098089099168817</v>
      </c>
      <c r="K55" s="4">
        <f>F55*105</f>
        <v>67976055</v>
      </c>
      <c r="L55" s="4">
        <f t="shared" si="15"/>
        <v>78170512</v>
      </c>
      <c r="M55">
        <v>482</v>
      </c>
      <c r="N55">
        <v>525326980</v>
      </c>
      <c r="O55">
        <v>104502420</v>
      </c>
      <c r="P55">
        <v>554</v>
      </c>
      <c r="Q55">
        <v>780530600</v>
      </c>
      <c r="R55">
        <v>130021030</v>
      </c>
      <c r="S55" s="17">
        <f t="shared" si="11"/>
        <v>14.937759336099585</v>
      </c>
      <c r="T55" s="1">
        <v>251454223</v>
      </c>
      <c r="U55">
        <v>128058425</v>
      </c>
      <c r="V55" s="10">
        <v>229685713</v>
      </c>
      <c r="W55" s="10">
        <v>107390893</v>
      </c>
      <c r="X55" s="2">
        <f>T55/E55/1000000*100</f>
        <v>4.9837828398429416</v>
      </c>
      <c r="Y55" s="2">
        <f>V55/E55/1000000*100</f>
        <v>4.5523344223433098</v>
      </c>
      <c r="Z55" s="2">
        <f>(V55-T55)/T55*100</f>
        <v>-8.6570468931834164</v>
      </c>
      <c r="AA55" s="2">
        <f>U55/E55/1000000*100</f>
        <v>2.5380976839363494</v>
      </c>
      <c r="AB55" s="2">
        <f>W55/E55/1000000*100</f>
        <v>2.1284704758719024</v>
      </c>
      <c r="AC55" s="2">
        <f>(W55-U55)/U55*100</f>
        <v>-16.13914273894904</v>
      </c>
      <c r="AD55">
        <v>2.0266536648789208</v>
      </c>
      <c r="AE55">
        <v>0.13229479944581488</v>
      </c>
      <c r="AF55">
        <v>2.1629033054992837</v>
      </c>
      <c r="AG55">
        <v>0.17550274223034737</v>
      </c>
      <c r="AH55" s="4">
        <f>T55*AD55+U55*AE55</f>
        <v>526552086.24495339</v>
      </c>
      <c r="AI55" s="4">
        <f t="shared" si="16"/>
        <v>515635384.08572561</v>
      </c>
      <c r="AJ55" s="4">
        <f>K55+O55+AH55</f>
        <v>699030561.24495339</v>
      </c>
      <c r="AK55" s="4">
        <f>AJ55/E55</f>
        <v>138546.74914958098</v>
      </c>
      <c r="AL55" s="4">
        <f>L55+R55+AI55</f>
        <v>723826926.08572555</v>
      </c>
      <c r="AM55" s="4">
        <f>AL55/E55</f>
        <v>143461.34935432381</v>
      </c>
      <c r="AN55" s="4">
        <f t="shared" si="17"/>
        <v>24796364.840772152</v>
      </c>
      <c r="AO55" s="16">
        <f t="shared" si="18"/>
        <v>3.5472504659324966</v>
      </c>
      <c r="AP55">
        <v>11355225000</v>
      </c>
      <c r="AQ55" s="9">
        <v>11002022000</v>
      </c>
      <c r="AR55" s="18">
        <f t="shared" si="12"/>
        <v>-3.1104887837977673</v>
      </c>
      <c r="AS55" s="4">
        <f>609000*E55</f>
        <v>3072678459.8790002</v>
      </c>
      <c r="AT55" s="4">
        <f t="shared" si="19"/>
        <v>8282546540.1210003</v>
      </c>
      <c r="AU55" s="4">
        <f t="shared" si="20"/>
        <v>7929343540.1210003</v>
      </c>
      <c r="AV55" s="4">
        <f t="shared" si="13"/>
        <v>-353203000</v>
      </c>
      <c r="AW55" s="16">
        <f t="shared" si="21"/>
        <v>-4.2644251775594615</v>
      </c>
      <c r="AX55" s="4">
        <f t="shared" si="22"/>
        <v>7583515978.8760471</v>
      </c>
      <c r="AY55" s="4">
        <f t="shared" si="23"/>
        <v>7205516614.0352745</v>
      </c>
      <c r="AZ55" s="16">
        <f t="shared" si="24"/>
        <v>8.4398023948168621</v>
      </c>
      <c r="BA55" s="16">
        <f t="shared" si="25"/>
        <v>9.1284596565061946</v>
      </c>
      <c r="BB55" s="16">
        <f t="shared" si="14"/>
        <v>0.6886572616893325</v>
      </c>
    </row>
    <row r="56" spans="1:54">
      <c r="A56" t="s">
        <v>48</v>
      </c>
      <c r="B56" s="1">
        <v>85055</v>
      </c>
      <c r="C56" s="1" t="s">
        <v>58</v>
      </c>
      <c r="D56">
        <v>55</v>
      </c>
      <c r="E56" s="2">
        <v>3871.1300390000001</v>
      </c>
      <c r="F56" s="12">
        <v>1257519</v>
      </c>
      <c r="G56" s="1">
        <v>1321606</v>
      </c>
      <c r="H56" s="2">
        <f>F56/E56</f>
        <v>324.84545528851453</v>
      </c>
      <c r="I56" s="2">
        <f>G56/E56</f>
        <v>341.40056951985019</v>
      </c>
      <c r="J56" s="2">
        <f>(G56-F56)/F56*100</f>
        <v>5.0963047079209147</v>
      </c>
      <c r="K56" s="4">
        <f>F56*105</f>
        <v>132039495</v>
      </c>
      <c r="L56" s="4">
        <f t="shared" si="15"/>
        <v>148019872</v>
      </c>
      <c r="M56">
        <v>996</v>
      </c>
      <c r="N56">
        <v>1085530440</v>
      </c>
      <c r="O56">
        <v>215942760</v>
      </c>
      <c r="P56">
        <v>928</v>
      </c>
      <c r="Q56">
        <v>1307459200</v>
      </c>
      <c r="R56">
        <v>217796960</v>
      </c>
      <c r="S56" s="17">
        <f t="shared" si="11"/>
        <v>-6.8273092369477917</v>
      </c>
      <c r="T56" s="1">
        <v>487551406</v>
      </c>
      <c r="U56">
        <v>101117914</v>
      </c>
      <c r="V56" s="10">
        <v>417174543</v>
      </c>
      <c r="W56" s="10">
        <v>93007170</v>
      </c>
      <c r="X56" s="2">
        <f>T56/E56/1000000*100</f>
        <v>12.594549939891595</v>
      </c>
      <c r="Y56" s="2">
        <f>V56/E56/1000000*100</f>
        <v>10.776557201570153</v>
      </c>
      <c r="Z56" s="2">
        <f>(V56-T56)/T56*100</f>
        <v>-14.434757470476868</v>
      </c>
      <c r="AA56" s="2">
        <f>U56/E56/1000000*100</f>
        <v>2.612103261354688</v>
      </c>
      <c r="AB56" s="2">
        <f>W56/E56/1000000*100</f>
        <v>2.4025844924606519</v>
      </c>
      <c r="AC56" s="2">
        <f>(W56-U56)/U56*100</f>
        <v>-8.0210752765330984</v>
      </c>
      <c r="AD56">
        <v>2.0266536648789208</v>
      </c>
      <c r="AE56">
        <v>0.13229479944581488</v>
      </c>
      <c r="AF56">
        <v>2.1629033054992837</v>
      </c>
      <c r="AG56">
        <v>0.17550274223034737</v>
      </c>
      <c r="AH56" s="4">
        <f>T56*AD56+U56*AE56</f>
        <v>1001475217.9397799</v>
      </c>
      <c r="AI56" s="4">
        <f t="shared" si="16"/>
        <v>918631211.40693724</v>
      </c>
      <c r="AJ56" s="4">
        <f>K56+O56+AH56</f>
        <v>1349457472.9397798</v>
      </c>
      <c r="AK56" s="4">
        <f>AJ56/E56</f>
        <v>348595.23171388346</v>
      </c>
      <c r="AL56" s="4">
        <f>L56+R56+AI56</f>
        <v>1284448043.4069371</v>
      </c>
      <c r="AM56" s="4">
        <f>AL56/E56</f>
        <v>331801.83317704796</v>
      </c>
      <c r="AN56" s="4">
        <f t="shared" si="17"/>
        <v>-65009429.532842636</v>
      </c>
      <c r="AO56" s="16">
        <f t="shared" si="18"/>
        <v>-4.8174492962138507</v>
      </c>
      <c r="AP56">
        <v>10136748000</v>
      </c>
      <c r="AQ56" s="9">
        <v>9567833700</v>
      </c>
      <c r="AR56" s="18">
        <f t="shared" si="12"/>
        <v>-5.6123946259688013</v>
      </c>
      <c r="AS56" s="4">
        <f>609000*E56</f>
        <v>2357518193.7509999</v>
      </c>
      <c r="AT56" s="4">
        <f t="shared" si="19"/>
        <v>7779229806.2490005</v>
      </c>
      <c r="AU56" s="4">
        <f t="shared" si="20"/>
        <v>7210315506.2490005</v>
      </c>
      <c r="AV56" s="4">
        <f t="shared" si="13"/>
        <v>-568914300</v>
      </c>
      <c r="AW56" s="16">
        <f t="shared" si="21"/>
        <v>-7.3132471230377485</v>
      </c>
      <c r="AX56" s="4">
        <f t="shared" si="22"/>
        <v>6429772333.3092213</v>
      </c>
      <c r="AY56" s="4">
        <f t="shared" si="23"/>
        <v>5925867462.8420639</v>
      </c>
      <c r="AZ56" s="16">
        <f t="shared" si="24"/>
        <v>17.346929021890702</v>
      </c>
      <c r="BA56" s="16">
        <f t="shared" si="25"/>
        <v>17.814033828252565</v>
      </c>
      <c r="BB56" s="16">
        <f t="shared" si="14"/>
        <v>0.46710480636186347</v>
      </c>
    </row>
    <row r="57" spans="1:54">
      <c r="A57" t="s">
        <v>48</v>
      </c>
      <c r="B57" s="1">
        <v>85056</v>
      </c>
      <c r="C57" s="1" t="s">
        <v>59</v>
      </c>
      <c r="D57">
        <v>56</v>
      </c>
      <c r="E57" s="2">
        <v>363.62740500000001</v>
      </c>
      <c r="F57" s="12">
        <v>148364</v>
      </c>
      <c r="G57" s="1">
        <v>166947</v>
      </c>
      <c r="H57" s="2">
        <f>F57/E57</f>
        <v>408.01105186227642</v>
      </c>
      <c r="I57" s="2">
        <f>G57/E57</f>
        <v>459.11556088573684</v>
      </c>
      <c r="J57" s="2">
        <f>(G57-F57)/F57*100</f>
        <v>12.525275673343938</v>
      </c>
      <c r="K57" s="4">
        <f>F57*105</f>
        <v>15578220</v>
      </c>
      <c r="L57" s="4">
        <f t="shared" si="15"/>
        <v>18698064</v>
      </c>
      <c r="M57">
        <v>159</v>
      </c>
      <c r="N57">
        <v>173292510</v>
      </c>
      <c r="O57">
        <v>34472790</v>
      </c>
      <c r="P57">
        <v>165</v>
      </c>
      <c r="Q57">
        <v>232468500</v>
      </c>
      <c r="R57">
        <v>38724675</v>
      </c>
      <c r="S57" s="17">
        <f t="shared" si="11"/>
        <v>3.7735849056603774</v>
      </c>
      <c r="T57" s="1">
        <v>66267529</v>
      </c>
      <c r="U57">
        <v>48706379</v>
      </c>
      <c r="V57" s="10">
        <v>60585250</v>
      </c>
      <c r="W57" s="10">
        <v>48137522</v>
      </c>
      <c r="X57" s="2">
        <f>T57/E57/1000000*100</f>
        <v>18.224019446499089</v>
      </c>
      <c r="Y57" s="2">
        <f>V57/E57/1000000*100</f>
        <v>16.661354223287979</v>
      </c>
      <c r="Z57" s="2">
        <f>(V57-T57)/T57*100</f>
        <v>-8.5747561222631372</v>
      </c>
      <c r="AA57" s="2">
        <f>U57/E57/1000000*100</f>
        <v>13.394584217325423</v>
      </c>
      <c r="AB57" s="2">
        <f>W57/E57/1000000*100</f>
        <v>13.238144688242073</v>
      </c>
      <c r="AC57" s="2">
        <f>(W57-U57)/U57*100</f>
        <v>-1.1679312067111374</v>
      </c>
      <c r="AD57">
        <v>2.0266536648789208</v>
      </c>
      <c r="AE57">
        <v>0.13229479944581488</v>
      </c>
      <c r="AF57">
        <v>2.1629033054992837</v>
      </c>
      <c r="AG57">
        <v>0.17550274223034737</v>
      </c>
      <c r="AH57" s="4">
        <f>T57*AD57+U57*AE57</f>
        <v>140744931.15185702</v>
      </c>
      <c r="AI57" s="4">
        <f t="shared" si="16"/>
        <v>139488304.60467416</v>
      </c>
      <c r="AJ57" s="4">
        <f>K57+O57+AH57</f>
        <v>190795941.15185702</v>
      </c>
      <c r="AK57" s="4">
        <f>AJ57/E57</f>
        <v>524701.76485146116</v>
      </c>
      <c r="AL57" s="4">
        <f>L57+R57+AI57</f>
        <v>196911043.60467416</v>
      </c>
      <c r="AM57" s="4">
        <f>AL57/E57</f>
        <v>541518.71090319543</v>
      </c>
      <c r="AN57" s="4">
        <f t="shared" si="17"/>
        <v>6115102.452817142</v>
      </c>
      <c r="AO57" s="16">
        <f t="shared" si="18"/>
        <v>3.2050485015035255</v>
      </c>
      <c r="AP57">
        <v>722856000</v>
      </c>
      <c r="AQ57" s="9">
        <v>682448000</v>
      </c>
      <c r="AR57" s="18">
        <f t="shared" si="12"/>
        <v>-5.5900483637128282</v>
      </c>
      <c r="AS57" s="4">
        <f>609000*E57</f>
        <v>221449089.64500001</v>
      </c>
      <c r="AT57" s="4">
        <f t="shared" si="19"/>
        <v>501406910.35500002</v>
      </c>
      <c r="AU57" s="4">
        <f t="shared" si="20"/>
        <v>460998910.35500002</v>
      </c>
      <c r="AV57" s="4">
        <f t="shared" si="13"/>
        <v>-40408000</v>
      </c>
      <c r="AW57" s="16">
        <f t="shared" si="21"/>
        <v>-8.0589236337789636</v>
      </c>
      <c r="AX57" s="4">
        <f t="shared" si="22"/>
        <v>310610969.203143</v>
      </c>
      <c r="AY57" s="4">
        <f t="shared" si="23"/>
        <v>264087866.75032586</v>
      </c>
      <c r="AZ57" s="16">
        <f t="shared" si="24"/>
        <v>38.05211639719365</v>
      </c>
      <c r="BA57" s="16">
        <f t="shared" si="25"/>
        <v>42.713993283203095</v>
      </c>
      <c r="BB57" s="16">
        <f t="shared" si="14"/>
        <v>4.6618768860094448</v>
      </c>
    </row>
    <row r="58" spans="1:54">
      <c r="A58" t="s">
        <v>48</v>
      </c>
      <c r="B58" s="1">
        <v>85057</v>
      </c>
      <c r="C58" s="1" t="s">
        <v>60</v>
      </c>
      <c r="D58">
        <v>57</v>
      </c>
      <c r="E58" s="2">
        <v>551.88659500000006</v>
      </c>
      <c r="F58" s="12">
        <v>76442</v>
      </c>
      <c r="G58" s="1">
        <v>79214</v>
      </c>
      <c r="H58" s="2">
        <f>F58/E58</f>
        <v>138.51034015421229</v>
      </c>
      <c r="I58" s="2">
        <f>G58/E58</f>
        <v>143.53311118201736</v>
      </c>
      <c r="J58" s="2">
        <f>(G58-F58)/F58*100</f>
        <v>3.6262787472855238</v>
      </c>
      <c r="K58" s="4">
        <f>F58*105</f>
        <v>8026410</v>
      </c>
      <c r="L58" s="4">
        <f t="shared" si="15"/>
        <v>8871968</v>
      </c>
      <c r="M58">
        <v>57</v>
      </c>
      <c r="N58">
        <v>62123730</v>
      </c>
      <c r="O58">
        <v>12358170</v>
      </c>
      <c r="P58">
        <v>64</v>
      </c>
      <c r="Q58">
        <v>90169600</v>
      </c>
      <c r="R58">
        <v>15020480</v>
      </c>
      <c r="S58" s="17">
        <f t="shared" si="11"/>
        <v>12.280701754385964</v>
      </c>
      <c r="T58" s="1">
        <v>70368699</v>
      </c>
      <c r="U58">
        <v>15622473</v>
      </c>
      <c r="V58" s="10">
        <v>63892055</v>
      </c>
      <c r="W58" s="10">
        <v>13925389</v>
      </c>
      <c r="X58" s="2">
        <f>T58/E58/1000000*100</f>
        <v>12.750572243922683</v>
      </c>
      <c r="Y58" s="2">
        <f>V58/E58/1000000*100</f>
        <v>11.577026073626593</v>
      </c>
      <c r="Z58" s="2">
        <f>(V58-T58)/T58*100</f>
        <v>-9.2038706016150726</v>
      </c>
      <c r="AA58" s="2">
        <f>U58/E58/1000000*100</f>
        <v>2.83073971021166</v>
      </c>
      <c r="AB58" s="2">
        <f>W58/E58/1000000*100</f>
        <v>2.5232337813894534</v>
      </c>
      <c r="AC58" s="2">
        <f>(W58-U58)/U58*100</f>
        <v>-10.863094466541884</v>
      </c>
      <c r="AD58">
        <v>2.0266536648789208</v>
      </c>
      <c r="AE58">
        <v>0.13229479944581488</v>
      </c>
      <c r="AF58">
        <v>2.1629033054992837</v>
      </c>
      <c r="AG58">
        <v>0.17550274223034737</v>
      </c>
      <c r="AH58" s="4">
        <f>T58*AD58+U58*AE58</f>
        <v>144679753.6534943</v>
      </c>
      <c r="AI58" s="4">
        <f t="shared" si="16"/>
        <v>140636280.91076633</v>
      </c>
      <c r="AJ58" s="4">
        <f>K58+O58+AH58</f>
        <v>165064333.6534943</v>
      </c>
      <c r="AK58" s="4">
        <f>AJ58/E58</f>
        <v>299091.03636317584</v>
      </c>
      <c r="AL58" s="4">
        <f>L58+R58+AI58</f>
        <v>164528728.91076633</v>
      </c>
      <c r="AM58" s="4">
        <f>AL58/E58</f>
        <v>298120.53853340342</v>
      </c>
      <c r="AN58" s="4">
        <f t="shared" si="17"/>
        <v>-535604.74272796512</v>
      </c>
      <c r="AO58" s="16">
        <f t="shared" si="18"/>
        <v>-0.32448241898962571</v>
      </c>
      <c r="AP58">
        <v>1123152000</v>
      </c>
      <c r="AQ58" s="9">
        <v>957549900</v>
      </c>
      <c r="AR58" s="18">
        <f t="shared" si="12"/>
        <v>-14.744406812256933</v>
      </c>
      <c r="AS58" s="4">
        <f>609000*E58</f>
        <v>336098936.35500002</v>
      </c>
      <c r="AT58" s="4">
        <f t="shared" si="19"/>
        <v>787053063.64499998</v>
      </c>
      <c r="AU58" s="4">
        <f t="shared" si="20"/>
        <v>621450963.64499998</v>
      </c>
      <c r="AV58" s="4">
        <f t="shared" si="13"/>
        <v>-165602100</v>
      </c>
      <c r="AW58" s="16">
        <f t="shared" si="21"/>
        <v>-21.040779541987117</v>
      </c>
      <c r="AX58" s="4">
        <f t="shared" si="22"/>
        <v>621988729.99150562</v>
      </c>
      <c r="AY58" s="4">
        <f t="shared" si="23"/>
        <v>456922234.73423362</v>
      </c>
      <c r="AZ58" s="16">
        <f t="shared" si="24"/>
        <v>20.972452974015297</v>
      </c>
      <c r="BA58" s="16">
        <f t="shared" si="25"/>
        <v>26.474933427692349</v>
      </c>
      <c r="BB58" s="16">
        <f t="shared" si="14"/>
        <v>5.5024804536770517</v>
      </c>
    </row>
    <row r="59" spans="1:54">
      <c r="A59" t="s">
        <v>48</v>
      </c>
      <c r="B59" s="1">
        <v>85058</v>
      </c>
      <c r="C59" s="1" t="s">
        <v>61</v>
      </c>
      <c r="D59">
        <v>58</v>
      </c>
      <c r="E59" s="2">
        <v>454.518619</v>
      </c>
      <c r="F59" s="12">
        <v>50035</v>
      </c>
      <c r="G59" s="1">
        <v>46749</v>
      </c>
      <c r="H59" s="2">
        <f>F59/E59</f>
        <v>110.08349913163843</v>
      </c>
      <c r="I59" s="2">
        <f>G59/E59</f>
        <v>102.85387230748407</v>
      </c>
      <c r="J59" s="2">
        <f>(G59-F59)/F59*100</f>
        <v>-6.5674028180273805</v>
      </c>
      <c r="K59" s="4">
        <f>F59*105</f>
        <v>5253675</v>
      </c>
      <c r="L59" s="4">
        <f t="shared" si="15"/>
        <v>5235888</v>
      </c>
      <c r="M59">
        <v>31</v>
      </c>
      <c r="N59">
        <v>33786590</v>
      </c>
      <c r="O59">
        <v>6721110</v>
      </c>
      <c r="P59">
        <v>27</v>
      </c>
      <c r="Q59">
        <v>38040300</v>
      </c>
      <c r="R59">
        <v>6336765</v>
      </c>
      <c r="S59" s="17">
        <f t="shared" si="11"/>
        <v>-12.903225806451612</v>
      </c>
      <c r="T59" s="1">
        <v>53153102</v>
      </c>
      <c r="U59">
        <v>18244029</v>
      </c>
      <c r="V59" s="10">
        <v>52324703</v>
      </c>
      <c r="W59" s="10">
        <v>16273303</v>
      </c>
      <c r="X59" s="2">
        <f>T59/E59/1000000*100</f>
        <v>11.694372854723472</v>
      </c>
      <c r="Y59" s="2">
        <f>V59/E59/1000000*100</f>
        <v>11.512114314507324</v>
      </c>
      <c r="Z59" s="2">
        <f>(V59-T59)/T59*100</f>
        <v>-1.5585148727538047</v>
      </c>
      <c r="AA59" s="2">
        <f>U59/E59/1000000*100</f>
        <v>4.0139233548098066</v>
      </c>
      <c r="AB59" s="2">
        <f>W59/E59/1000000*100</f>
        <v>3.5803380367130795</v>
      </c>
      <c r="AC59" s="2">
        <f>(W59-U59)/U59*100</f>
        <v>-10.802032818518322</v>
      </c>
      <c r="AD59">
        <v>2.0266536648789208</v>
      </c>
      <c r="AE59">
        <v>0.13229479944581488</v>
      </c>
      <c r="AF59">
        <v>2.1629033054992837</v>
      </c>
      <c r="AG59">
        <v>0.17550274223034737</v>
      </c>
      <c r="AH59" s="4">
        <f>T59*AD59+U59*AE59</f>
        <v>110136519.12562172</v>
      </c>
      <c r="AI59" s="4">
        <f t="shared" si="16"/>
        <v>116029282.37961362</v>
      </c>
      <c r="AJ59" s="4">
        <f>K59+O59+AH59</f>
        <v>122111304.12562172</v>
      </c>
      <c r="AK59" s="4">
        <f>AJ59/E59</f>
        <v>268660.73032229667</v>
      </c>
      <c r="AL59" s="4">
        <f>L59+R59+AI59</f>
        <v>127601935.37961362</v>
      </c>
      <c r="AM59" s="4">
        <f>AL59/E59</f>
        <v>280740.83226855361</v>
      </c>
      <c r="AN59" s="4">
        <f t="shared" si="17"/>
        <v>5490631.2539919019</v>
      </c>
      <c r="AO59" s="16">
        <f t="shared" si="18"/>
        <v>4.4964152117673137</v>
      </c>
      <c r="AP59">
        <v>1019200000</v>
      </c>
      <c r="AQ59" s="9">
        <v>930971400</v>
      </c>
      <c r="AR59" s="18">
        <f t="shared" si="12"/>
        <v>-8.6566522762951337</v>
      </c>
      <c r="AS59" s="4">
        <f>609000*E59</f>
        <v>276801838.97100002</v>
      </c>
      <c r="AT59" s="4">
        <f t="shared" si="19"/>
        <v>742398161.02900004</v>
      </c>
      <c r="AU59" s="4">
        <f t="shared" si="20"/>
        <v>654169561.02900004</v>
      </c>
      <c r="AV59" s="4">
        <f t="shared" si="13"/>
        <v>-88228600</v>
      </c>
      <c r="AW59" s="16">
        <f t="shared" si="21"/>
        <v>-11.884269739799848</v>
      </c>
      <c r="AX59" s="4">
        <f t="shared" si="22"/>
        <v>620286856.90337837</v>
      </c>
      <c r="AY59" s="4">
        <f t="shared" si="23"/>
        <v>526567625.64938641</v>
      </c>
      <c r="AZ59" s="16">
        <f t="shared" si="24"/>
        <v>16.448222872261631</v>
      </c>
      <c r="BA59" s="16">
        <f t="shared" si="25"/>
        <v>19.5059420341872</v>
      </c>
      <c r="BB59" s="16">
        <f t="shared" si="14"/>
        <v>3.0577191619255686</v>
      </c>
    </row>
    <row r="60" spans="1:54">
      <c r="A60" t="s">
        <v>48</v>
      </c>
      <c r="B60" s="1">
        <v>85059</v>
      </c>
      <c r="C60" s="1" t="s">
        <v>62</v>
      </c>
      <c r="D60">
        <v>59</v>
      </c>
      <c r="E60" s="2">
        <v>925.19885699999998</v>
      </c>
      <c r="F60" s="12">
        <v>149894</v>
      </c>
      <c r="G60" s="1">
        <v>131837</v>
      </c>
      <c r="H60" s="2">
        <f>F60/E60</f>
        <v>162.01273798158184</v>
      </c>
      <c r="I60" s="2">
        <f>G60/E60</f>
        <v>142.49585265105878</v>
      </c>
      <c r="J60" s="2">
        <f>(G60-F60)/F60*100</f>
        <v>-12.04651286909416</v>
      </c>
      <c r="K60" s="4">
        <f>F60*105</f>
        <v>15738870</v>
      </c>
      <c r="L60" s="4">
        <f t="shared" si="15"/>
        <v>14765744</v>
      </c>
      <c r="M60">
        <v>100</v>
      </c>
      <c r="N60">
        <v>108989000</v>
      </c>
      <c r="O60">
        <v>21681000</v>
      </c>
      <c r="P60">
        <v>75</v>
      </c>
      <c r="Q60">
        <v>105667500</v>
      </c>
      <c r="R60">
        <v>17602125</v>
      </c>
      <c r="S60" s="17">
        <f t="shared" si="11"/>
        <v>-25</v>
      </c>
      <c r="T60" s="1">
        <v>52353057</v>
      </c>
      <c r="U60">
        <v>18732032</v>
      </c>
      <c r="V60" s="10">
        <v>48265181</v>
      </c>
      <c r="W60" s="10">
        <v>14318637</v>
      </c>
      <c r="X60" s="2">
        <f>T60/E60/1000000*100</f>
        <v>5.6585734627642328</v>
      </c>
      <c r="Y60" s="2">
        <f>V60/E60/1000000*100</f>
        <v>5.2167359086998957</v>
      </c>
      <c r="Z60" s="2">
        <f>(V60-T60)/T60*100</f>
        <v>-7.8082851971757838</v>
      </c>
      <c r="AA60" s="2">
        <f>U60/E60/1000000*100</f>
        <v>2.0246492803438474</v>
      </c>
      <c r="AB60" s="2">
        <f>W60/E60/1000000*100</f>
        <v>1.5476280468426908</v>
      </c>
      <c r="AC60" s="2">
        <f>(W60-U60)/U60*100</f>
        <v>-23.560684713756626</v>
      </c>
      <c r="AD60">
        <v>2.0266536648789208</v>
      </c>
      <c r="AE60">
        <v>0.13229479944581488</v>
      </c>
      <c r="AF60">
        <v>2.1629033054992837</v>
      </c>
      <c r="AG60">
        <v>0.17550274223034737</v>
      </c>
      <c r="AH60" s="4">
        <f>T60*AD60+U60*AE60</f>
        <v>108579665.25331762</v>
      </c>
      <c r="AI60" s="4">
        <f t="shared" si="16"/>
        <v>106905879.58392213</v>
      </c>
      <c r="AJ60" s="4">
        <f>K60+O60+AH60</f>
        <v>145999535.25331762</v>
      </c>
      <c r="AK60" s="4">
        <f>AJ60/E60</f>
        <v>157803.41074645062</v>
      </c>
      <c r="AL60" s="4">
        <f>L60+R60+AI60</f>
        <v>139273748.58392215</v>
      </c>
      <c r="AM60" s="4">
        <f>AL60/E60</f>
        <v>150533.85283626887</v>
      </c>
      <c r="AN60" s="4">
        <f t="shared" si="17"/>
        <v>-6725786.6693954766</v>
      </c>
      <c r="AO60" s="16">
        <f t="shared" si="18"/>
        <v>-4.6067178623040466</v>
      </c>
      <c r="AP60">
        <v>2430833000</v>
      </c>
      <c r="AQ60" s="9">
        <v>2192796200</v>
      </c>
      <c r="AR60" s="18">
        <f t="shared" si="12"/>
        <v>-9.7923962690978783</v>
      </c>
      <c r="AS60" s="4">
        <f>609000*E60</f>
        <v>563446103.91299999</v>
      </c>
      <c r="AT60" s="4">
        <f t="shared" si="19"/>
        <v>1867386896.0869999</v>
      </c>
      <c r="AU60" s="4">
        <f t="shared" si="20"/>
        <v>1629350096.0869999</v>
      </c>
      <c r="AV60" s="4">
        <f t="shared" si="13"/>
        <v>-238036800</v>
      </c>
      <c r="AW60" s="16">
        <f t="shared" si="21"/>
        <v>-12.747053141413394</v>
      </c>
      <c r="AX60" s="4">
        <f t="shared" si="22"/>
        <v>1721387360.8336823</v>
      </c>
      <c r="AY60" s="4">
        <f t="shared" si="23"/>
        <v>1490076347.5030777</v>
      </c>
      <c r="AZ60" s="16">
        <f t="shared" si="24"/>
        <v>7.8183870497994343</v>
      </c>
      <c r="BA60" s="16">
        <f t="shared" si="25"/>
        <v>8.5478098855732689</v>
      </c>
      <c r="BB60" s="16">
        <f t="shared" si="14"/>
        <v>0.7294228357738346</v>
      </c>
    </row>
    <row r="61" spans="1:54">
      <c r="A61" t="s">
        <v>63</v>
      </c>
      <c r="B61" s="1">
        <v>86060</v>
      </c>
      <c r="C61" s="1" t="s">
        <v>64</v>
      </c>
      <c r="D61">
        <v>60</v>
      </c>
      <c r="E61" s="2">
        <v>1871.333558</v>
      </c>
      <c r="F61" s="12">
        <v>181525</v>
      </c>
      <c r="G61" s="1">
        <v>170686</v>
      </c>
      <c r="H61" s="2">
        <f>F61/E61</f>
        <v>97.003016498034711</v>
      </c>
      <c r="I61" s="2">
        <f>G61/E61</f>
        <v>91.210890367627343</v>
      </c>
      <c r="J61" s="2">
        <f>(G61-F61)/F61*100</f>
        <v>-5.9710783638617277</v>
      </c>
      <c r="K61" s="4">
        <f>F61*105</f>
        <v>19060125</v>
      </c>
      <c r="L61" s="4">
        <f t="shared" si="15"/>
        <v>19116832</v>
      </c>
      <c r="M61">
        <v>141</v>
      </c>
      <c r="N61">
        <v>153674490</v>
      </c>
      <c r="O61">
        <v>30570210</v>
      </c>
      <c r="P61">
        <v>139</v>
      </c>
      <c r="Q61">
        <v>195837100</v>
      </c>
      <c r="R61">
        <v>32622605</v>
      </c>
      <c r="S61" s="17">
        <f t="shared" si="11"/>
        <v>-1.4184397163120568</v>
      </c>
      <c r="T61" s="1">
        <v>186612642</v>
      </c>
      <c r="U61">
        <v>38570101</v>
      </c>
      <c r="V61" s="10">
        <v>180007253</v>
      </c>
      <c r="W61" s="10">
        <v>34454567</v>
      </c>
      <c r="X61" s="2">
        <f>T61/E61/1000000*100</f>
        <v>9.9721741857418245</v>
      </c>
      <c r="Y61" s="2">
        <f>V61/E61/1000000*100</f>
        <v>9.6191965473212537</v>
      </c>
      <c r="Z61" s="2">
        <f>(V61-T61)/T61*100</f>
        <v>-3.5396256808796482</v>
      </c>
      <c r="AA61" s="2">
        <f>U61/E61/1000000*100</f>
        <v>2.0611024066293155</v>
      </c>
      <c r="AB61" s="2">
        <f>W61/E61/1000000*100</f>
        <v>1.8411772103752333</v>
      </c>
      <c r="AC61" s="2">
        <f>(W61-U61)/U61*100</f>
        <v>-10.670270217856054</v>
      </c>
      <c r="AD61">
        <v>2.0128690860130884</v>
      </c>
      <c r="AE61">
        <v>0.3364212579229644</v>
      </c>
      <c r="AF61">
        <v>2.0865655417757796</v>
      </c>
      <c r="AG61">
        <v>0.4441736068792741</v>
      </c>
      <c r="AH61" s="4">
        <f>T61*AD61+U61*AE61</f>
        <v>388602620.03766346</v>
      </c>
      <c r="AI61" s="4">
        <f t="shared" si="16"/>
        <v>390900740.6773684</v>
      </c>
      <c r="AJ61" s="4">
        <f>K61+O61+AH61</f>
        <v>438232955.03766346</v>
      </c>
      <c r="AK61" s="4">
        <f>AJ61/E61</f>
        <v>234182.1708717861</v>
      </c>
      <c r="AL61" s="4">
        <f>L61+R61+AI61</f>
        <v>442640177.6773684</v>
      </c>
      <c r="AM61" s="4">
        <f>AL61/E61</f>
        <v>236537.29490665629</v>
      </c>
      <c r="AN61" s="4">
        <f t="shared" si="17"/>
        <v>4407222.6397049427</v>
      </c>
      <c r="AO61" s="16">
        <f t="shared" si="18"/>
        <v>1.0056803325815988</v>
      </c>
      <c r="AP61">
        <v>3471048000</v>
      </c>
      <c r="AQ61" s="9">
        <v>3018035800</v>
      </c>
      <c r="AR61" s="18">
        <f t="shared" si="12"/>
        <v>-13.051164950758388</v>
      </c>
      <c r="AS61" s="4">
        <f>609000*E61</f>
        <v>1139642136.822</v>
      </c>
      <c r="AT61" s="4">
        <f t="shared" si="19"/>
        <v>2331405863.178</v>
      </c>
      <c r="AU61" s="4">
        <f t="shared" si="20"/>
        <v>1878393663.178</v>
      </c>
      <c r="AV61" s="4">
        <f t="shared" si="13"/>
        <v>-453012200</v>
      </c>
      <c r="AW61" s="16">
        <f t="shared" si="21"/>
        <v>-19.430859600845615</v>
      </c>
      <c r="AX61" s="4">
        <f t="shared" si="22"/>
        <v>1893172908.1403365</v>
      </c>
      <c r="AY61" s="4">
        <f t="shared" si="23"/>
        <v>1435753485.5006316</v>
      </c>
      <c r="AZ61" s="16">
        <f t="shared" si="24"/>
        <v>18.796939733191572</v>
      </c>
      <c r="BA61" s="16">
        <f t="shared" si="25"/>
        <v>23.564824900893154</v>
      </c>
      <c r="BB61" s="16">
        <f t="shared" si="14"/>
        <v>4.7678851677015821</v>
      </c>
    </row>
    <row r="62" spans="1:54">
      <c r="A62" t="s">
        <v>63</v>
      </c>
      <c r="B62" s="1">
        <v>86061</v>
      </c>
      <c r="C62" s="1" t="s">
        <v>65</v>
      </c>
      <c r="D62">
        <v>61</v>
      </c>
      <c r="E62" s="2">
        <v>8353.119283</v>
      </c>
      <c r="F62" s="12">
        <v>10497627</v>
      </c>
      <c r="G62" s="1">
        <v>10931106</v>
      </c>
      <c r="H62" s="2">
        <f>F62/E62</f>
        <v>1256.7313651756936</v>
      </c>
      <c r="I62" s="2">
        <f>G62/E62</f>
        <v>1308.6256318937808</v>
      </c>
      <c r="J62" s="2">
        <f>(G62-F62)/F62*100</f>
        <v>4.1293046514226504</v>
      </c>
      <c r="K62" s="4">
        <f>F62*105</f>
        <v>1102250835</v>
      </c>
      <c r="L62" s="4">
        <f t="shared" si="15"/>
        <v>1224283872</v>
      </c>
      <c r="M62">
        <v>7516</v>
      </c>
      <c r="N62">
        <v>8191613240</v>
      </c>
      <c r="O62">
        <v>1629543960</v>
      </c>
      <c r="P62">
        <v>6321</v>
      </c>
      <c r="Q62">
        <v>8905656900</v>
      </c>
      <c r="R62">
        <v>1483507095</v>
      </c>
      <c r="S62" s="17">
        <f t="shared" si="11"/>
        <v>-15.899414582224589</v>
      </c>
      <c r="T62" s="1">
        <v>1211738565</v>
      </c>
      <c r="U62">
        <v>151057776</v>
      </c>
      <c r="V62" s="10">
        <v>1087492537</v>
      </c>
      <c r="W62" s="10">
        <v>136907884</v>
      </c>
      <c r="X62" s="2">
        <f>T62/E62/1000000*100</f>
        <v>14.506419984521129</v>
      </c>
      <c r="Y62" s="2">
        <f>V62/E62/1000000*100</f>
        <v>13.018999252329962</v>
      </c>
      <c r="Z62" s="2">
        <f>(V62-T62)/T62*100</f>
        <v>-10.253534185404094</v>
      </c>
      <c r="AA62" s="2">
        <f>U62/E62/1000000*100</f>
        <v>1.8083996035759713</v>
      </c>
      <c r="AB62" s="2">
        <f>W62/E62/1000000*100</f>
        <v>1.6390031000590464</v>
      </c>
      <c r="AC62" s="2">
        <f>(W62-U62)/U62*100</f>
        <v>-9.3672053003084059</v>
      </c>
      <c r="AD62">
        <v>2.0128690860130884</v>
      </c>
      <c r="AE62">
        <v>0.3364212579229644</v>
      </c>
      <c r="AF62">
        <v>2.0865655417757796</v>
      </c>
      <c r="AG62">
        <v>0.4441736068792741</v>
      </c>
      <c r="AH62" s="4">
        <f>T62*AD62+U62*AE62</f>
        <v>2489890144.8393269</v>
      </c>
      <c r="AI62" s="4">
        <f t="shared" si="16"/>
        <v>2329935323.289011</v>
      </c>
      <c r="AJ62" s="4">
        <f>K62+O62+AH62</f>
        <v>5221684939.8393269</v>
      </c>
      <c r="AK62" s="4">
        <f>AJ62/E62</f>
        <v>625117.96646629146</v>
      </c>
      <c r="AL62" s="4">
        <f>L62+R62+AI62</f>
        <v>5037726290.289011</v>
      </c>
      <c r="AM62" s="4">
        <f>AL62/E62</f>
        <v>603095.2174407026</v>
      </c>
      <c r="AN62" s="4">
        <f t="shared" si="17"/>
        <v>-183958649.55031586</v>
      </c>
      <c r="AO62" s="16">
        <f t="shared" si="18"/>
        <v>-3.5229748954554183</v>
      </c>
      <c r="AP62">
        <v>14961835000</v>
      </c>
      <c r="AQ62" s="9">
        <v>11775594600</v>
      </c>
      <c r="AR62" s="18">
        <f t="shared" si="12"/>
        <v>-21.295786245470559</v>
      </c>
      <c r="AS62" s="4">
        <f>609000*E62</f>
        <v>5087049643.3470001</v>
      </c>
      <c r="AT62" s="4">
        <f t="shared" si="19"/>
        <v>9874785356.6529999</v>
      </c>
      <c r="AU62" s="4">
        <f t="shared" si="20"/>
        <v>6688544956.6529999</v>
      </c>
      <c r="AV62" s="4">
        <f t="shared" si="13"/>
        <v>-3186240400</v>
      </c>
      <c r="AW62" s="16">
        <f t="shared" si="21"/>
        <v>-32.266426913809468</v>
      </c>
      <c r="AX62" s="4">
        <f t="shared" si="22"/>
        <v>4653100416.813673</v>
      </c>
      <c r="AY62" s="4">
        <f t="shared" si="23"/>
        <v>1650818666.3639889</v>
      </c>
      <c r="AZ62" s="16">
        <f t="shared" si="24"/>
        <v>52.878971554771958</v>
      </c>
      <c r="BA62" s="16">
        <f t="shared" si="25"/>
        <v>75.318717642438159</v>
      </c>
      <c r="BB62" s="16">
        <f t="shared" si="14"/>
        <v>22.439746087666201</v>
      </c>
    </row>
    <row r="63" spans="1:54">
      <c r="A63" t="s">
        <v>63</v>
      </c>
      <c r="B63" s="1">
        <v>86062</v>
      </c>
      <c r="C63" s="1" t="s">
        <v>66</v>
      </c>
      <c r="D63">
        <v>62</v>
      </c>
      <c r="E63" s="2">
        <v>1079.507619</v>
      </c>
      <c r="F63" s="12">
        <v>2035371</v>
      </c>
      <c r="G63" s="1">
        <v>2150947</v>
      </c>
      <c r="H63" s="2">
        <f>F63/E63</f>
        <v>1885.4623757870856</v>
      </c>
      <c r="I63" s="2">
        <f>G63/E63</f>
        <v>1992.5260018011973</v>
      </c>
      <c r="J63" s="2">
        <f>(G63-F63)/F63*100</f>
        <v>5.6783750972181481</v>
      </c>
      <c r="K63" s="4">
        <f>F63*105</f>
        <v>213713955</v>
      </c>
      <c r="L63" s="4">
        <f t="shared" si="15"/>
        <v>240906064</v>
      </c>
      <c r="M63">
        <v>980</v>
      </c>
      <c r="N63">
        <v>1068092200</v>
      </c>
      <c r="O63">
        <v>212473800</v>
      </c>
      <c r="P63">
        <v>955</v>
      </c>
      <c r="Q63">
        <v>1345499500</v>
      </c>
      <c r="R63">
        <v>224133725</v>
      </c>
      <c r="S63" s="17">
        <f t="shared" si="11"/>
        <v>-2.5510204081632653</v>
      </c>
      <c r="T63" s="1">
        <v>259145774</v>
      </c>
      <c r="U63">
        <v>56945106</v>
      </c>
      <c r="V63" s="10">
        <v>210435128</v>
      </c>
      <c r="W63" s="10">
        <v>45396990</v>
      </c>
      <c r="X63" s="2">
        <f>T63/E63/1000000*100</f>
        <v>24.005923574681134</v>
      </c>
      <c r="Y63" s="2">
        <f>V63/E63/1000000*100</f>
        <v>19.493621378507381</v>
      </c>
      <c r="Z63" s="2">
        <f>(V63-T63)/T63*100</f>
        <v>-18.796619851497173</v>
      </c>
      <c r="AA63" s="2">
        <f>U63/E63/1000000*100</f>
        <v>5.2750999620318568</v>
      </c>
      <c r="AB63" s="2">
        <f>W63/E63/1000000*100</f>
        <v>4.2053422505765559</v>
      </c>
      <c r="AC63" s="2">
        <f>(W63-U63)/U63*100</f>
        <v>-20.279382744497831</v>
      </c>
      <c r="AD63">
        <v>2.0128690860130884</v>
      </c>
      <c r="AE63">
        <v>0.3364212579229644</v>
      </c>
      <c r="AF63">
        <v>2.0865655417757796</v>
      </c>
      <c r="AG63">
        <v>0.4441736068792741</v>
      </c>
      <c r="AH63" s="4">
        <f>T63*AD63+U63*AE63</f>
        <v>540784061.4486109</v>
      </c>
      <c r="AI63" s="4">
        <f t="shared" si="16"/>
        <v>459250831.65373784</v>
      </c>
      <c r="AJ63" s="4">
        <f>K63+O63+AH63</f>
        <v>966971816.4486109</v>
      </c>
      <c r="AK63" s="4">
        <f>AJ63/E63</f>
        <v>895752.6555897434</v>
      </c>
      <c r="AL63" s="4">
        <f>L63+R63+AI63</f>
        <v>924290620.65373778</v>
      </c>
      <c r="AM63" s="4">
        <f>AL63/E63</f>
        <v>856215.00430905051</v>
      </c>
      <c r="AN63" s="4">
        <f t="shared" si="17"/>
        <v>-42681195.794873118</v>
      </c>
      <c r="AO63" s="16">
        <f t="shared" si="18"/>
        <v>-4.413902770364909</v>
      </c>
      <c r="AP63">
        <v>1572116000</v>
      </c>
      <c r="AQ63" s="9">
        <v>1360638000</v>
      </c>
      <c r="AR63" s="18">
        <f t="shared" si="12"/>
        <v>-13.451806355256227</v>
      </c>
      <c r="AS63" s="4">
        <f>609000*E63</f>
        <v>657420139.97099996</v>
      </c>
      <c r="AT63" s="4">
        <f t="shared" si="19"/>
        <v>914695860.02900004</v>
      </c>
      <c r="AU63" s="4">
        <f t="shared" si="20"/>
        <v>703217860.02900004</v>
      </c>
      <c r="AV63" s="4">
        <f t="shared" si="13"/>
        <v>-211478000</v>
      </c>
      <c r="AW63" s="16">
        <f t="shared" si="21"/>
        <v>-23.120034673962028</v>
      </c>
      <c r="AX63" s="4">
        <f t="shared" si="22"/>
        <v>-52275956.419610858</v>
      </c>
      <c r="AY63" s="4">
        <f t="shared" si="23"/>
        <v>-221072760.62473774</v>
      </c>
      <c r="AZ63" s="16">
        <f t="shared" si="24"/>
        <v>105.71511894871301</v>
      </c>
      <c r="BA63" s="16">
        <f t="shared" si="25"/>
        <v>131.43730743920824</v>
      </c>
      <c r="BB63" s="16">
        <f t="shared" si="14"/>
        <v>25.722188490495228</v>
      </c>
    </row>
    <row r="64" spans="1:54">
      <c r="A64" t="s">
        <v>63</v>
      </c>
      <c r="B64" s="1">
        <v>86063</v>
      </c>
      <c r="C64" s="1" t="s">
        <v>67</v>
      </c>
      <c r="D64">
        <v>63</v>
      </c>
      <c r="E64" s="2">
        <v>1325.5587089999999</v>
      </c>
      <c r="F64" s="12">
        <v>154835</v>
      </c>
      <c r="G64" s="1">
        <v>142337</v>
      </c>
      <c r="H64" s="2">
        <f>F64/E64</f>
        <v>116.8073499489188</v>
      </c>
      <c r="I64" s="2">
        <f>G64/E64</f>
        <v>107.37887279800597</v>
      </c>
      <c r="J64" s="2">
        <f>(G64-F64)/F64*100</f>
        <v>-8.0718183873155294</v>
      </c>
      <c r="K64" s="4">
        <f>F64*105</f>
        <v>16257675</v>
      </c>
      <c r="L64" s="4">
        <f t="shared" si="15"/>
        <v>15941744</v>
      </c>
      <c r="M64">
        <v>85</v>
      </c>
      <c r="N64">
        <v>92640650</v>
      </c>
      <c r="O64">
        <v>18428850</v>
      </c>
      <c r="P64">
        <v>94</v>
      </c>
      <c r="Q64">
        <v>132436600</v>
      </c>
      <c r="R64">
        <v>22061330</v>
      </c>
      <c r="S64" s="17">
        <f t="shared" si="11"/>
        <v>10.588235294117647</v>
      </c>
      <c r="T64" s="1">
        <v>125107304</v>
      </c>
      <c r="U64">
        <v>22292690</v>
      </c>
      <c r="V64" s="10">
        <v>119962606</v>
      </c>
      <c r="W64" s="10">
        <v>18998042</v>
      </c>
      <c r="X64" s="2">
        <f>T64/E64/1000000*100</f>
        <v>9.4380809503624938</v>
      </c>
      <c r="Y64" s="2">
        <f>V64/E64/1000000*100</f>
        <v>9.0499655115615116</v>
      </c>
      <c r="Z64" s="2">
        <f>(V64-T64)/T64*100</f>
        <v>-4.1122283316088399</v>
      </c>
      <c r="AA64" s="2">
        <f>U64/E64/1000000*100</f>
        <v>1.6817580276634887</v>
      </c>
      <c r="AB64" s="2">
        <f>W64/E64/1000000*100</f>
        <v>1.4332101528971208</v>
      </c>
      <c r="AC64" s="2">
        <f>(W64-U64)/U64*100</f>
        <v>-14.779050890673131</v>
      </c>
      <c r="AD64">
        <v>2.0128690860130884</v>
      </c>
      <c r="AE64">
        <v>0.3364212579229644</v>
      </c>
      <c r="AF64">
        <v>2.0865655417757796</v>
      </c>
      <c r="AG64">
        <v>0.4441736068792741</v>
      </c>
      <c r="AH64" s="4">
        <f>T64*AD64+U64*AE64</f>
        <v>259324359.46832827</v>
      </c>
      <c r="AI64" s="4">
        <f t="shared" si="16"/>
        <v>258748268.82000834</v>
      </c>
      <c r="AJ64" s="4">
        <f>K64+O64+AH64</f>
        <v>294010884.46832824</v>
      </c>
      <c r="AK64" s="4">
        <f>AJ64/E64</f>
        <v>221801.48074326315</v>
      </c>
      <c r="AL64" s="4">
        <f>L64+R64+AI64</f>
        <v>296751342.82000834</v>
      </c>
      <c r="AM64" s="4">
        <f>AL64/E64</f>
        <v>223868.87944320266</v>
      </c>
      <c r="AN64" s="4">
        <f t="shared" si="17"/>
        <v>2740458.3516801</v>
      </c>
      <c r="AO64" s="16">
        <f t="shared" si="18"/>
        <v>0.93209418305576741</v>
      </c>
      <c r="AP64">
        <v>2713809000</v>
      </c>
      <c r="AQ64" s="9">
        <v>2340926200</v>
      </c>
      <c r="AR64" s="18">
        <f t="shared" si="12"/>
        <v>-13.740200581544244</v>
      </c>
      <c r="AS64" s="4">
        <f>609000*E64</f>
        <v>807265253.7809999</v>
      </c>
      <c r="AT64" s="4">
        <f t="shared" si="19"/>
        <v>1906543746.2190001</v>
      </c>
      <c r="AU64" s="4">
        <f t="shared" si="20"/>
        <v>1533660946.2190001</v>
      </c>
      <c r="AV64" s="4">
        <f t="shared" si="13"/>
        <v>-372882800</v>
      </c>
      <c r="AW64" s="16">
        <f t="shared" si="21"/>
        <v>-19.558051093214615</v>
      </c>
      <c r="AX64" s="4">
        <f t="shared" si="22"/>
        <v>1612532861.7506719</v>
      </c>
      <c r="AY64" s="4">
        <f t="shared" si="23"/>
        <v>1236909603.3989918</v>
      </c>
      <c r="AZ64" s="16">
        <f t="shared" si="24"/>
        <v>15.421145465526386</v>
      </c>
      <c r="BA64" s="16">
        <f t="shared" si="25"/>
        <v>19.349214280483711</v>
      </c>
      <c r="BB64" s="16">
        <f t="shared" si="14"/>
        <v>3.9280688149573244</v>
      </c>
    </row>
    <row r="65" spans="1:54">
      <c r="A65" t="s">
        <v>63</v>
      </c>
      <c r="B65" s="1">
        <v>86064</v>
      </c>
      <c r="C65" s="1" t="s">
        <v>68</v>
      </c>
      <c r="D65">
        <v>64</v>
      </c>
      <c r="E65" s="2">
        <v>1803.0767969999999</v>
      </c>
      <c r="F65" s="12">
        <v>684058</v>
      </c>
      <c r="G65" s="1">
        <v>764797</v>
      </c>
      <c r="H65" s="2">
        <f>F65/E65</f>
        <v>379.38372959939989</v>
      </c>
      <c r="I65" s="2">
        <f>G65/E65</f>
        <v>424.16218836185271</v>
      </c>
      <c r="J65" s="2">
        <f>(G65-F65)/F65*100</f>
        <v>11.802946533773452</v>
      </c>
      <c r="K65" s="4">
        <f>F65*105</f>
        <v>71826090</v>
      </c>
      <c r="L65" s="4">
        <f t="shared" si="15"/>
        <v>85657264</v>
      </c>
      <c r="M65">
        <v>497</v>
      </c>
      <c r="N65">
        <v>541675330</v>
      </c>
      <c r="O65">
        <v>107754570</v>
      </c>
      <c r="P65">
        <v>547</v>
      </c>
      <c r="Q65">
        <v>770668300</v>
      </c>
      <c r="R65">
        <v>128378165</v>
      </c>
      <c r="S65" s="17">
        <f t="shared" si="11"/>
        <v>10.06036217303823</v>
      </c>
      <c r="T65" s="1">
        <v>376565790</v>
      </c>
      <c r="U65">
        <v>22662770</v>
      </c>
      <c r="V65" s="10">
        <v>365134211</v>
      </c>
      <c r="W65" s="10">
        <v>22000475</v>
      </c>
      <c r="X65" s="2">
        <f>T65/E65/1000000*100</f>
        <v>20.884622919364208</v>
      </c>
      <c r="Y65" s="2">
        <f>V65/E65/1000000*100</f>
        <v>20.250618920254453</v>
      </c>
      <c r="Z65" s="2">
        <f>(V65-T65)/T65*100</f>
        <v>-3.0357454935032733</v>
      </c>
      <c r="AA65" s="2">
        <f>U65/E65/1000000*100</f>
        <v>1.2568943285004182</v>
      </c>
      <c r="AB65" s="2">
        <f>W65/E65/1000000*100</f>
        <v>1.2201629479456941</v>
      </c>
      <c r="AC65" s="2">
        <f>(W65-U65)/U65*100</f>
        <v>-2.9223920994653345</v>
      </c>
      <c r="AD65">
        <v>2.0128690860130884</v>
      </c>
      <c r="AE65">
        <v>0.3364212579229644</v>
      </c>
      <c r="AF65">
        <v>2.0865655417757796</v>
      </c>
      <c r="AG65">
        <v>0.4441736068792741</v>
      </c>
      <c r="AH65" s="4">
        <f>T65*AD65+U65*AE65</f>
        <v>765601875.13251543</v>
      </c>
      <c r="AI65" s="4">
        <f t="shared" si="16"/>
        <v>771648493.12989414</v>
      </c>
      <c r="AJ65" s="4">
        <f>K65+O65+AH65</f>
        <v>945182535.13251543</v>
      </c>
      <c r="AK65" s="4">
        <f>AJ65/E65</f>
        <v>524205.36757232499</v>
      </c>
      <c r="AL65" s="4">
        <f>L65+R65+AI65</f>
        <v>985683922.12989414</v>
      </c>
      <c r="AM65" s="4">
        <f>AL65/E65</f>
        <v>546667.74247768999</v>
      </c>
      <c r="AN65" s="4">
        <f t="shared" si="17"/>
        <v>40501386.997378707</v>
      </c>
      <c r="AO65" s="16">
        <f t="shared" si="18"/>
        <v>4.2850333657191815</v>
      </c>
      <c r="AP65">
        <v>2901715000</v>
      </c>
      <c r="AQ65" s="9">
        <v>2385734300</v>
      </c>
      <c r="AR65" s="18">
        <f t="shared" si="12"/>
        <v>-17.781922070223988</v>
      </c>
      <c r="AS65" s="4">
        <f>609000*E65</f>
        <v>1098073769.3729999</v>
      </c>
      <c r="AT65" s="4">
        <f t="shared" si="19"/>
        <v>1803641230.6270001</v>
      </c>
      <c r="AU65" s="4">
        <f t="shared" si="20"/>
        <v>1287660530.6270001</v>
      </c>
      <c r="AV65" s="4">
        <f t="shared" si="13"/>
        <v>-515980700</v>
      </c>
      <c r="AW65" s="16">
        <f t="shared" si="21"/>
        <v>-28.607723711252131</v>
      </c>
      <c r="AX65" s="4">
        <f t="shared" si="22"/>
        <v>858458695.49448466</v>
      </c>
      <c r="AY65" s="4">
        <f t="shared" si="23"/>
        <v>301976608.49710596</v>
      </c>
      <c r="AZ65" s="16">
        <f t="shared" si="24"/>
        <v>52.40413221225495</v>
      </c>
      <c r="BA65" s="16">
        <f t="shared" si="25"/>
        <v>76.548430171260691</v>
      </c>
      <c r="BB65" s="16">
        <f t="shared" si="14"/>
        <v>24.14429795900574</v>
      </c>
    </row>
    <row r="66" spans="1:54">
      <c r="A66" t="s">
        <v>63</v>
      </c>
      <c r="B66" s="1">
        <v>86065</v>
      </c>
      <c r="C66" s="1" t="s">
        <v>69</v>
      </c>
      <c r="D66">
        <v>65</v>
      </c>
      <c r="E66" s="2">
        <v>819.84507699999995</v>
      </c>
      <c r="F66" s="12">
        <v>169444</v>
      </c>
      <c r="G66" s="1">
        <v>176874</v>
      </c>
      <c r="H66" s="2">
        <f>F66/E66</f>
        <v>206.67807217923931</v>
      </c>
      <c r="I66" s="2">
        <f>G66/E66</f>
        <v>215.74076000702755</v>
      </c>
      <c r="J66" s="2">
        <f>(G66-F66)/F66*100</f>
        <v>4.384929534241401</v>
      </c>
      <c r="K66" s="4">
        <f>F66*105</f>
        <v>17791620</v>
      </c>
      <c r="L66" s="4">
        <f t="shared" ref="L66:L97" si="26">G66*112</f>
        <v>19809888</v>
      </c>
      <c r="M66">
        <v>155</v>
      </c>
      <c r="N66">
        <v>168932950</v>
      </c>
      <c r="O66">
        <v>33605550</v>
      </c>
      <c r="P66">
        <v>152</v>
      </c>
      <c r="Q66">
        <v>214152800</v>
      </c>
      <c r="R66">
        <v>35673640</v>
      </c>
      <c r="S66" s="17">
        <f t="shared" si="11"/>
        <v>-1.935483870967742</v>
      </c>
      <c r="T66" s="1">
        <v>78866461</v>
      </c>
      <c r="U66">
        <v>6820645</v>
      </c>
      <c r="V66" s="10">
        <v>72784355</v>
      </c>
      <c r="W66" s="10">
        <v>4873543</v>
      </c>
      <c r="X66" s="2">
        <f>T66/E66/1000000*100</f>
        <v>9.6196785481215983</v>
      </c>
      <c r="Y66" s="2">
        <f>V66/E66/1000000*100</f>
        <v>8.8778181441711581</v>
      </c>
      <c r="Z66" s="2">
        <f>(V66-T66)/T66*100</f>
        <v>-7.7119043036557713</v>
      </c>
      <c r="AA66" s="2">
        <f>U66/E66/1000000*100</f>
        <v>0.83194315503586291</v>
      </c>
      <c r="AB66" s="2">
        <f>W66/E66/1000000*100</f>
        <v>0.5944468213230486</v>
      </c>
      <c r="AC66" s="2">
        <f>(W66-U66)/U66*100</f>
        <v>-28.547182854407467</v>
      </c>
      <c r="AD66">
        <v>2.0128690860130884</v>
      </c>
      <c r="AE66">
        <v>0.3364212579229644</v>
      </c>
      <c r="AF66">
        <v>2.0865655417757796</v>
      </c>
      <c r="AG66">
        <v>0.4441736068792741</v>
      </c>
      <c r="AH66" s="4">
        <f>T66*AD66+U66*AE66</f>
        <v>161042471.24090287</v>
      </c>
      <c r="AI66" s="4">
        <f t="shared" ref="AI66:AI97" si="27">V66*AF66+W66*AG66</f>
        <v>154034026.29596692</v>
      </c>
      <c r="AJ66" s="4">
        <f>K66+O66+AH66</f>
        <v>212439641.24090287</v>
      </c>
      <c r="AK66" s="4">
        <f>AJ66/E66</f>
        <v>259121.68920775611</v>
      </c>
      <c r="AL66" s="4">
        <f>L66+R66+AI66</f>
        <v>209517554.29596692</v>
      </c>
      <c r="AM66" s="4">
        <f>AL66/E66</f>
        <v>255557.49515827969</v>
      </c>
      <c r="AN66" s="4">
        <f t="shared" ref="AN66:AN97" si="28">AL66-AJ66</f>
        <v>-2922086.9449359477</v>
      </c>
      <c r="AO66" s="16">
        <f t="shared" ref="AO66:AO97" si="29">AN66/AJ66*100</f>
        <v>-1.375490434773589</v>
      </c>
      <c r="AP66">
        <v>1484109000</v>
      </c>
      <c r="AQ66" s="9">
        <v>1311241800</v>
      </c>
      <c r="AR66" s="18">
        <f t="shared" si="12"/>
        <v>-11.647877615458164</v>
      </c>
      <c r="AS66" s="4">
        <f>609000*E66</f>
        <v>499285651.89299995</v>
      </c>
      <c r="AT66" s="4">
        <f t="shared" ref="AT66:AT97" si="30">AP66-AS66</f>
        <v>984823348.10700011</v>
      </c>
      <c r="AU66" s="4">
        <f t="shared" ref="AU66:AU97" si="31">AQ66-AS66</f>
        <v>811956148.10700011</v>
      </c>
      <c r="AV66" s="4">
        <f t="shared" si="13"/>
        <v>-172867200</v>
      </c>
      <c r="AW66" s="16">
        <f t="shared" ref="AW66:AW97" si="32">(AU66-AT66)/AT66*100</f>
        <v>-17.553117554765581</v>
      </c>
      <c r="AX66" s="4">
        <f t="shared" ref="AX66:AX97" si="33">AT66-AJ66</f>
        <v>772383706.86609721</v>
      </c>
      <c r="AY66" s="4">
        <f t="shared" ref="AY66:AY97" si="34">AU66-AL66</f>
        <v>602438593.81103325</v>
      </c>
      <c r="AZ66" s="16">
        <f t="shared" ref="AZ66:AZ97" si="35">AJ66/AT66*100</f>
        <v>21.571344916755724</v>
      </c>
      <c r="BA66" s="16">
        <f t="shared" ref="BA66:BA97" si="36">AL66/AU66*100</f>
        <v>25.804048012252572</v>
      </c>
      <c r="BB66" s="16">
        <f t="shared" si="14"/>
        <v>4.2327030954968485</v>
      </c>
    </row>
    <row r="67" spans="1:54">
      <c r="A67" t="s">
        <v>63</v>
      </c>
      <c r="B67" s="1">
        <v>86066</v>
      </c>
      <c r="C67" s="1" t="s">
        <v>70</v>
      </c>
      <c r="D67">
        <v>66</v>
      </c>
      <c r="E67" s="2">
        <v>1686.9115220000001</v>
      </c>
      <c r="F67" s="12">
        <v>433170</v>
      </c>
      <c r="G67" s="1">
        <v>465032</v>
      </c>
      <c r="H67" s="2">
        <f>F67/E67</f>
        <v>256.78288063764853</v>
      </c>
      <c r="I67" s="2">
        <f>G67/E67</f>
        <v>275.67065251214757</v>
      </c>
      <c r="J67" s="2">
        <f>(G67-F67)/F67*100</f>
        <v>7.3555417041808067</v>
      </c>
      <c r="K67" s="4">
        <f>F67*105</f>
        <v>45482850</v>
      </c>
      <c r="L67" s="4">
        <f t="shared" si="26"/>
        <v>52083584</v>
      </c>
      <c r="M67">
        <v>166</v>
      </c>
      <c r="N67">
        <v>180921740</v>
      </c>
      <c r="O67">
        <v>35990460</v>
      </c>
      <c r="P67">
        <v>184</v>
      </c>
      <c r="Q67">
        <v>259237600</v>
      </c>
      <c r="R67">
        <v>43183880</v>
      </c>
      <c r="S67" s="17">
        <f t="shared" ref="S67:S110" si="37">(P67-M67)/M67*100</f>
        <v>10.843373493975903</v>
      </c>
      <c r="T67" s="1">
        <v>128104814</v>
      </c>
      <c r="U67">
        <v>171237317</v>
      </c>
      <c r="V67" s="10">
        <v>104194759</v>
      </c>
      <c r="W67" s="10">
        <v>173743014</v>
      </c>
      <c r="X67" s="2">
        <f>T67/E67/1000000*100</f>
        <v>7.5940446389339442</v>
      </c>
      <c r="Y67" s="2">
        <f>V67/E67/1000000*100</f>
        <v>6.1766582088707782</v>
      </c>
      <c r="Z67" s="2">
        <f>(V67-T67)/T67*100</f>
        <v>-18.664446911417397</v>
      </c>
      <c r="AA67" s="2">
        <f>U67/E67/1000000*100</f>
        <v>10.150936475730585</v>
      </c>
      <c r="AB67" s="2">
        <f>W67/E67/1000000*100</f>
        <v>10.29947402303652</v>
      </c>
      <c r="AC67" s="2">
        <f>(W67-U67)/U67*100</f>
        <v>1.4632891030405482</v>
      </c>
      <c r="AD67">
        <v>2.0128690860130884</v>
      </c>
      <c r="AE67">
        <v>0.3364212579229644</v>
      </c>
      <c r="AF67">
        <v>2.0865655417757796</v>
      </c>
      <c r="AG67">
        <v>0.4441736068792741</v>
      </c>
      <c r="AH67" s="4">
        <f>T67*AD67+U67*AE67</f>
        <v>315466093.4585501</v>
      </c>
      <c r="AI67" s="4">
        <f t="shared" si="27"/>
        <v>294581254.96148801</v>
      </c>
      <c r="AJ67" s="4">
        <f>K67+O67+AH67</f>
        <v>396939403.4585501</v>
      </c>
      <c r="AK67" s="4">
        <f>AJ67/E67</f>
        <v>235305.40771215982</v>
      </c>
      <c r="AL67" s="4">
        <f>L67+R67+AI67</f>
        <v>389848718.96148801</v>
      </c>
      <c r="AM67" s="4">
        <f>AL67/E67</f>
        <v>231102.05477717283</v>
      </c>
      <c r="AN67" s="4">
        <f t="shared" si="28"/>
        <v>-7090684.4970620871</v>
      </c>
      <c r="AO67" s="16">
        <f t="shared" si="29"/>
        <v>-1.7863392838505445</v>
      </c>
      <c r="AP67">
        <v>2945517000</v>
      </c>
      <c r="AQ67" s="9">
        <v>2656615900</v>
      </c>
      <c r="AR67" s="18">
        <f t="shared" ref="AR67:AR110" si="38">(AQ67-AP67)/AP67*100</f>
        <v>-9.8081627096363722</v>
      </c>
      <c r="AS67" s="4">
        <f>609000*E67</f>
        <v>1027329116.8980001</v>
      </c>
      <c r="AT67" s="4">
        <f t="shared" si="30"/>
        <v>1918187883.1019998</v>
      </c>
      <c r="AU67" s="4">
        <f t="shared" si="31"/>
        <v>1629286783.1019998</v>
      </c>
      <c r="AV67" s="4">
        <f t="shared" ref="AV67:AV110" si="39">AU67-AT67</f>
        <v>-288901100</v>
      </c>
      <c r="AW67" s="16">
        <f t="shared" si="32"/>
        <v>-15.06114716629339</v>
      </c>
      <c r="AX67" s="4">
        <f t="shared" si="33"/>
        <v>1521248479.6434498</v>
      </c>
      <c r="AY67" s="4">
        <f t="shared" si="34"/>
        <v>1239438064.1405118</v>
      </c>
      <c r="AZ67" s="16">
        <f t="shared" si="35"/>
        <v>20.69345797433769</v>
      </c>
      <c r="BA67" s="16">
        <f t="shared" si="36"/>
        <v>23.927568983236633</v>
      </c>
      <c r="BB67" s="16">
        <f t="shared" ref="BB67:BB110" si="40">BA67-AZ67</f>
        <v>3.2341110088989424</v>
      </c>
    </row>
    <row r="68" spans="1:54">
      <c r="A68" t="s">
        <v>63</v>
      </c>
      <c r="B68" s="1">
        <v>86067</v>
      </c>
      <c r="C68" s="1" t="s">
        <v>71</v>
      </c>
      <c r="D68">
        <v>67</v>
      </c>
      <c r="E68" s="2">
        <v>2381.7225870000002</v>
      </c>
      <c r="F68" s="12">
        <v>63144</v>
      </c>
      <c r="G68" s="1">
        <v>40945</v>
      </c>
      <c r="H68" s="2">
        <f>F68/E68</f>
        <v>26.511903755985163</v>
      </c>
      <c r="I68" s="2">
        <f>G68/E68</f>
        <v>17.191338833282853</v>
      </c>
      <c r="J68" s="2">
        <f>(G68-F68)/F68*100</f>
        <v>-35.156151019891041</v>
      </c>
      <c r="K68" s="4">
        <f>F68*105</f>
        <v>6630120</v>
      </c>
      <c r="L68" s="4">
        <f t="shared" si="26"/>
        <v>4585840</v>
      </c>
      <c r="M68">
        <v>8</v>
      </c>
      <c r="N68">
        <v>8719120</v>
      </c>
      <c r="O68">
        <v>1734480</v>
      </c>
      <c r="P68">
        <v>4</v>
      </c>
      <c r="Q68">
        <v>5635600</v>
      </c>
      <c r="R68">
        <v>938780</v>
      </c>
      <c r="S68" s="17">
        <f t="shared" si="37"/>
        <v>-50</v>
      </c>
      <c r="T68" s="1">
        <v>24283907</v>
      </c>
      <c r="U68">
        <v>13847582</v>
      </c>
      <c r="V68" s="10">
        <v>19609659</v>
      </c>
      <c r="W68" s="10">
        <v>9711902</v>
      </c>
      <c r="X68" s="2">
        <f>T68/E68/1000000*100</f>
        <v>1.0195942689777244</v>
      </c>
      <c r="Y68" s="2">
        <f>V68/E68/1000000*100</f>
        <v>0.82333933880604371</v>
      </c>
      <c r="Z68" s="2">
        <f>(V68-T68)/T68*100</f>
        <v>-19.248335945282609</v>
      </c>
      <c r="AA68" s="2">
        <f>U68/E68/1000000*100</f>
        <v>0.58141036557252068</v>
      </c>
      <c r="AB68" s="2">
        <f>W68/E68/1000000*100</f>
        <v>0.40776797654814356</v>
      </c>
      <c r="AC68" s="2">
        <f>(W68-U68)/U68*100</f>
        <v>-29.865719516952488</v>
      </c>
      <c r="AD68">
        <v>2.0128690860130884</v>
      </c>
      <c r="AE68">
        <v>0.3364212579229644</v>
      </c>
      <c r="AF68">
        <v>2.0865655417757796</v>
      </c>
      <c r="AG68">
        <v>0.4441736068792741</v>
      </c>
      <c r="AH68" s="4">
        <f>T68*AD68+U68*AE68</f>
        <v>53538946.643548235</v>
      </c>
      <c r="AI68" s="4">
        <f t="shared" si="27"/>
        <v>45230609.296371326</v>
      </c>
      <c r="AJ68" s="4">
        <f>K68+O68+AH68</f>
        <v>61903546.643548235</v>
      </c>
      <c r="AK68" s="4">
        <f>AJ68/E68</f>
        <v>25991.081825159778</v>
      </c>
      <c r="AL68" s="4">
        <f>L68+R68+AI68</f>
        <v>50755229.296371326</v>
      </c>
      <c r="AM68" s="4">
        <f>AL68/E68</f>
        <v>21310.302708386465</v>
      </c>
      <c r="AN68" s="4">
        <f t="shared" si="28"/>
        <v>-11148317.347176909</v>
      </c>
      <c r="AO68" s="16">
        <f t="shared" si="29"/>
        <v>-18.009173870716854</v>
      </c>
      <c r="AP68">
        <v>6958323000</v>
      </c>
      <c r="AQ68" s="9">
        <v>6366935200</v>
      </c>
      <c r="AR68" s="18">
        <f t="shared" si="38"/>
        <v>-8.4989989685733178</v>
      </c>
      <c r="AS68" s="4">
        <f>609000*E68</f>
        <v>1450469055.483</v>
      </c>
      <c r="AT68" s="4">
        <f t="shared" si="30"/>
        <v>5507853944.5170002</v>
      </c>
      <c r="AU68" s="4">
        <f t="shared" si="31"/>
        <v>4916466144.5170002</v>
      </c>
      <c r="AV68" s="4">
        <f t="shared" si="39"/>
        <v>-591387800</v>
      </c>
      <c r="AW68" s="16">
        <f t="shared" si="32"/>
        <v>-10.737172879987481</v>
      </c>
      <c r="AX68" s="4">
        <f t="shared" si="33"/>
        <v>5445950397.8734522</v>
      </c>
      <c r="AY68" s="4">
        <f t="shared" si="34"/>
        <v>4865710915.2206287</v>
      </c>
      <c r="AZ68" s="16">
        <f t="shared" si="35"/>
        <v>1.1239140918973067</v>
      </c>
      <c r="BA68" s="16">
        <f t="shared" si="36"/>
        <v>1.0323518520101105</v>
      </c>
      <c r="BB68" s="16">
        <f t="shared" si="40"/>
        <v>-9.1562239887196251E-2</v>
      </c>
    </row>
    <row r="69" spans="1:54">
      <c r="A69" t="s">
        <v>63</v>
      </c>
      <c r="B69" s="1">
        <v>86068</v>
      </c>
      <c r="C69" s="1" t="s">
        <v>72</v>
      </c>
      <c r="D69">
        <v>68</v>
      </c>
      <c r="E69" s="2">
        <v>2916.801367</v>
      </c>
      <c r="F69" s="12">
        <v>633842</v>
      </c>
      <c r="G69" s="1">
        <v>644399</v>
      </c>
      <c r="H69" s="2">
        <f>F69/E69</f>
        <v>217.30722124966695</v>
      </c>
      <c r="I69" s="2">
        <f>G69/E69</f>
        <v>220.9265969532851</v>
      </c>
      <c r="J69" s="2">
        <f>(G69-F69)/F69*100</f>
        <v>1.665557031563071</v>
      </c>
      <c r="K69" s="4">
        <f>F69*105</f>
        <v>66553410</v>
      </c>
      <c r="L69" s="4">
        <f t="shared" si="26"/>
        <v>72172688</v>
      </c>
      <c r="M69">
        <v>631</v>
      </c>
      <c r="N69">
        <v>687720590</v>
      </c>
      <c r="O69">
        <v>136807110</v>
      </c>
      <c r="P69">
        <v>521</v>
      </c>
      <c r="Q69">
        <v>734036900</v>
      </c>
      <c r="R69">
        <v>122276095</v>
      </c>
      <c r="S69" s="17">
        <f t="shared" si="37"/>
        <v>-17.432646592709986</v>
      </c>
      <c r="T69" s="1">
        <v>452522476</v>
      </c>
      <c r="U69">
        <v>26368040</v>
      </c>
      <c r="V69" s="10">
        <v>411985415</v>
      </c>
      <c r="W69" s="10">
        <v>20920399</v>
      </c>
      <c r="X69" s="2">
        <f>T69/E69/1000000*100</f>
        <v>15.514339821687281</v>
      </c>
      <c r="Y69" s="2">
        <f>V69/E69/1000000*100</f>
        <v>14.124561914332098</v>
      </c>
      <c r="Z69" s="2">
        <f>(V69-T69)/T69*100</f>
        <v>-8.9580215679717963</v>
      </c>
      <c r="AA69" s="2">
        <f>U69/E69/1000000*100</f>
        <v>0.9040053360616791</v>
      </c>
      <c r="AB69" s="2">
        <f>W69/E69/1000000*100</f>
        <v>0.71723769868899689</v>
      </c>
      <c r="AC69" s="2">
        <f>(W69-U69)/U69*100</f>
        <v>-20.660014927161821</v>
      </c>
      <c r="AD69">
        <v>2.0128690860130884</v>
      </c>
      <c r="AE69">
        <v>0.3364212579229644</v>
      </c>
      <c r="AF69">
        <v>2.0865655417757796</v>
      </c>
      <c r="AG69">
        <v>0.4441736068792741</v>
      </c>
      <c r="AH69" s="4">
        <f>T69*AD69+U69*AE69</f>
        <v>919739271.85226274</v>
      </c>
      <c r="AI69" s="4">
        <f t="shared" si="27"/>
        <v>868926859.73437798</v>
      </c>
      <c r="AJ69" s="4">
        <f>K69+O69+AH69</f>
        <v>1123099791.8522627</v>
      </c>
      <c r="AK69" s="4">
        <f>AJ69/E69</f>
        <v>385045.00325553457</v>
      </c>
      <c r="AL69" s="4">
        <f>L69+R69+AI69</f>
        <v>1063375642.734378</v>
      </c>
      <c r="AM69" s="4">
        <f>AL69/E69</f>
        <v>364569.0977675608</v>
      </c>
      <c r="AN69" s="4">
        <f t="shared" si="28"/>
        <v>-59724149.117884755</v>
      </c>
      <c r="AO69" s="16">
        <f t="shared" si="29"/>
        <v>-5.317795404394583</v>
      </c>
      <c r="AP69">
        <v>8156145000</v>
      </c>
      <c r="AQ69" s="9">
        <v>7180249400</v>
      </c>
      <c r="AR69" s="18">
        <f t="shared" si="38"/>
        <v>-11.96515755911647</v>
      </c>
      <c r="AS69" s="4">
        <f>609000*E69</f>
        <v>1776332032.503</v>
      </c>
      <c r="AT69" s="4">
        <f t="shared" si="30"/>
        <v>6379812967.4969997</v>
      </c>
      <c r="AU69" s="4">
        <f t="shared" si="31"/>
        <v>5403917367.4969997</v>
      </c>
      <c r="AV69" s="4">
        <f t="shared" si="39"/>
        <v>-975895600</v>
      </c>
      <c r="AW69" s="16">
        <f t="shared" si="32"/>
        <v>-15.29661770606536</v>
      </c>
      <c r="AX69" s="4">
        <f t="shared" si="33"/>
        <v>5256713175.6447372</v>
      </c>
      <c r="AY69" s="4">
        <f t="shared" si="34"/>
        <v>4340541724.7626219</v>
      </c>
      <c r="AZ69" s="16">
        <f t="shared" si="35"/>
        <v>17.603961081211601</v>
      </c>
      <c r="BA69" s="16">
        <f t="shared" si="36"/>
        <v>19.677866451664769</v>
      </c>
      <c r="BB69" s="16">
        <f t="shared" si="40"/>
        <v>2.0739053704531685</v>
      </c>
    </row>
    <row r="70" spans="1:54">
      <c r="A70" t="s">
        <v>63</v>
      </c>
      <c r="B70" s="1">
        <v>86069</v>
      </c>
      <c r="C70" s="1" t="s">
        <v>73</v>
      </c>
      <c r="D70">
        <v>69</v>
      </c>
      <c r="E70" s="2">
        <v>225.51873399999999</v>
      </c>
      <c r="F70" s="12">
        <v>22565</v>
      </c>
      <c r="G70" s="1">
        <v>21261</v>
      </c>
      <c r="H70" s="2">
        <f>F70/E70</f>
        <v>100.05820625083857</v>
      </c>
      <c r="I70" s="2">
        <f>G70/E70</f>
        <v>94.275981524443992</v>
      </c>
      <c r="J70" s="2">
        <f>(G70-F70)/F70*100</f>
        <v>-5.7788610680257033</v>
      </c>
      <c r="K70" s="4">
        <f>F70*105</f>
        <v>2369325</v>
      </c>
      <c r="L70" s="4">
        <f t="shared" si="26"/>
        <v>2381232</v>
      </c>
      <c r="M70">
        <v>20</v>
      </c>
      <c r="N70">
        <v>21797800</v>
      </c>
      <c r="O70">
        <v>4336200</v>
      </c>
      <c r="P70">
        <v>18</v>
      </c>
      <c r="Q70">
        <v>25360200</v>
      </c>
      <c r="R70">
        <v>4224510</v>
      </c>
      <c r="S70" s="17">
        <f t="shared" si="37"/>
        <v>-10</v>
      </c>
      <c r="T70" s="1">
        <v>29629074</v>
      </c>
      <c r="U70">
        <v>1193975</v>
      </c>
      <c r="V70" s="10">
        <v>27884586</v>
      </c>
      <c r="W70" s="10">
        <v>1278579</v>
      </c>
      <c r="X70" s="2">
        <f>T70/E70/1000000*100</f>
        <v>13.138187446547125</v>
      </c>
      <c r="Y70" s="2">
        <f>V70/E70/1000000*100</f>
        <v>12.364642841600912</v>
      </c>
      <c r="Z70" s="2">
        <f>(V70-T70)/T70*100</f>
        <v>-5.8877574101708348</v>
      </c>
      <c r="AA70" s="2">
        <f>U70/E70/1000000*100</f>
        <v>0.5294349515105029</v>
      </c>
      <c r="AB70" s="2">
        <f>W70/E70/1000000*100</f>
        <v>0.56695023837797887</v>
      </c>
      <c r="AC70" s="2">
        <f>(W70-U70)/U70*100</f>
        <v>7.085910509014008</v>
      </c>
      <c r="AD70">
        <v>2.0128690860130884</v>
      </c>
      <c r="AE70">
        <v>0.3364212579229644</v>
      </c>
      <c r="AF70">
        <v>2.0865655417757796</v>
      </c>
      <c r="AG70">
        <v>0.4441736068792741</v>
      </c>
      <c r="AH70" s="4">
        <f>T70*AD70+U70*AE70</f>
        <v>60041125.673222736</v>
      </c>
      <c r="AI70" s="4">
        <f t="shared" si="27"/>
        <v>58750927.340393409</v>
      </c>
      <c r="AJ70" s="4">
        <f>K70+O70+AH70</f>
        <v>66746650.673222736</v>
      </c>
      <c r="AK70" s="4">
        <f>AJ70/E70</f>
        <v>295969.42785792128</v>
      </c>
      <c r="AL70" s="4">
        <f>L70+R70+AI70</f>
        <v>65356669.340393409</v>
      </c>
      <c r="AM70" s="4">
        <f>AL70/E70</f>
        <v>289805.94286412327</v>
      </c>
      <c r="AN70" s="4">
        <f t="shared" si="28"/>
        <v>-1389981.3328293264</v>
      </c>
      <c r="AO70" s="16">
        <f t="shared" si="29"/>
        <v>-2.0824735305961291</v>
      </c>
      <c r="AP70">
        <v>547852000</v>
      </c>
      <c r="AQ70" s="9">
        <v>453119000</v>
      </c>
      <c r="AR70" s="18">
        <f t="shared" si="38"/>
        <v>-17.291713820520872</v>
      </c>
      <c r="AS70" s="4">
        <f>609000*E70</f>
        <v>137340909.00599998</v>
      </c>
      <c r="AT70" s="4">
        <f t="shared" si="30"/>
        <v>410511090.99400002</v>
      </c>
      <c r="AU70" s="4">
        <f t="shared" si="31"/>
        <v>315778090.99400002</v>
      </c>
      <c r="AV70" s="4">
        <f t="shared" si="39"/>
        <v>-94733000</v>
      </c>
      <c r="AW70" s="16">
        <f t="shared" si="32"/>
        <v>-23.07684300821597</v>
      </c>
      <c r="AX70" s="4">
        <f t="shared" si="33"/>
        <v>343764440.3207773</v>
      </c>
      <c r="AY70" s="4">
        <f t="shared" si="34"/>
        <v>250421421.65360659</v>
      </c>
      <c r="AZ70" s="16">
        <f t="shared" si="35"/>
        <v>16.259402519820906</v>
      </c>
      <c r="BA70" s="16">
        <f t="shared" si="36"/>
        <v>20.697024652554262</v>
      </c>
      <c r="BB70" s="16">
        <f t="shared" si="40"/>
        <v>4.437622132733356</v>
      </c>
    </row>
    <row r="71" spans="1:54">
      <c r="A71" t="s">
        <v>74</v>
      </c>
      <c r="B71" s="1">
        <v>87071</v>
      </c>
      <c r="C71" s="1" t="s">
        <v>75</v>
      </c>
      <c r="D71">
        <v>70</v>
      </c>
      <c r="E71" s="2">
        <v>1200.3471970000001</v>
      </c>
      <c r="F71" s="12">
        <v>199882</v>
      </c>
      <c r="G71" s="1">
        <v>200872</v>
      </c>
      <c r="H71" s="2">
        <f>F71/E71</f>
        <v>166.52015391843332</v>
      </c>
      <c r="I71" s="2">
        <f>G71/E71</f>
        <v>167.34491528953851</v>
      </c>
      <c r="J71" s="2">
        <f>(G71-F71)/F71*100</f>
        <v>0.49529222241122262</v>
      </c>
      <c r="K71" s="4">
        <f>F71*105</f>
        <v>20987610</v>
      </c>
      <c r="L71" s="4">
        <f t="shared" si="26"/>
        <v>22497664</v>
      </c>
      <c r="M71">
        <v>156</v>
      </c>
      <c r="N71">
        <v>170022840</v>
      </c>
      <c r="O71">
        <v>33822360</v>
      </c>
      <c r="P71">
        <v>127</v>
      </c>
      <c r="Q71">
        <v>178930300</v>
      </c>
      <c r="R71">
        <v>29806265</v>
      </c>
      <c r="S71" s="17">
        <f t="shared" si="37"/>
        <v>-18.589743589743591</v>
      </c>
      <c r="T71" s="1">
        <v>119144150</v>
      </c>
      <c r="U71">
        <v>40528657</v>
      </c>
      <c r="V71" s="10">
        <v>99269836</v>
      </c>
      <c r="W71" s="10">
        <v>35535219</v>
      </c>
      <c r="X71" s="2">
        <f>T71/E71/1000000*100</f>
        <v>9.925807324561946</v>
      </c>
      <c r="Y71" s="2">
        <f>V71/E71/1000000*100</f>
        <v>8.2700935402775784</v>
      </c>
      <c r="Z71" s="2">
        <f>(V71-T71)/T71*100</f>
        <v>-16.680897887139235</v>
      </c>
      <c r="AA71" s="2">
        <f>U71/E71/1000000*100</f>
        <v>3.376411183471943</v>
      </c>
      <c r="AB71" s="2">
        <f>W71/E71/1000000*100</f>
        <v>2.9604117116124691</v>
      </c>
      <c r="AC71" s="2">
        <f>(W71-U71)/U71*100</f>
        <v>-12.320758617784941</v>
      </c>
      <c r="AD71">
        <v>1.9956588173133221</v>
      </c>
      <c r="AE71">
        <v>0.27756075496525351</v>
      </c>
      <c r="AF71">
        <v>2.1028405980010954</v>
      </c>
      <c r="AG71">
        <v>0.42900670322973794</v>
      </c>
      <c r="AH71" s="4">
        <f>T71*AD71+U71*AE71</f>
        <v>249020238.11344886</v>
      </c>
      <c r="AI71" s="4">
        <f t="shared" si="27"/>
        <v>223993488.44944739</v>
      </c>
      <c r="AJ71" s="4">
        <f>K71+O71+AH71</f>
        <v>303830208.11344886</v>
      </c>
      <c r="AK71" s="4">
        <f>AJ71/E71</f>
        <v>253118.60507760145</v>
      </c>
      <c r="AL71" s="4">
        <f>L71+R71+AI71</f>
        <v>276297417.44944739</v>
      </c>
      <c r="AM71" s="4">
        <f>AL71/E71</f>
        <v>230181.2493418497</v>
      </c>
      <c r="AN71" s="4">
        <f t="shared" si="28"/>
        <v>-27532790.664001465</v>
      </c>
      <c r="AO71" s="16">
        <f t="shared" si="29"/>
        <v>-9.0619003406405341</v>
      </c>
      <c r="AP71">
        <v>2588942000</v>
      </c>
      <c r="AQ71" s="9">
        <v>2416719800</v>
      </c>
      <c r="AR71" s="18">
        <f t="shared" si="38"/>
        <v>-6.6522231861509447</v>
      </c>
      <c r="AS71" s="4">
        <f>609000*E71</f>
        <v>731011442.97300005</v>
      </c>
      <c r="AT71" s="4">
        <f t="shared" si="30"/>
        <v>1857930557.027</v>
      </c>
      <c r="AU71" s="4">
        <f t="shared" si="31"/>
        <v>1685708357.027</v>
      </c>
      <c r="AV71" s="4">
        <f t="shared" si="39"/>
        <v>-172222200</v>
      </c>
      <c r="AW71" s="16">
        <f t="shared" si="32"/>
        <v>-9.2695714244338792</v>
      </c>
      <c r="AX71" s="4">
        <f t="shared" si="33"/>
        <v>1554100348.9135511</v>
      </c>
      <c r="AY71" s="4">
        <f t="shared" si="34"/>
        <v>1409410939.5775526</v>
      </c>
      <c r="AZ71" s="16">
        <f t="shared" si="35"/>
        <v>16.353152003680272</v>
      </c>
      <c r="BA71" s="16">
        <f t="shared" si="36"/>
        <v>16.390582409921691</v>
      </c>
      <c r="BB71" s="16">
        <f t="shared" si="40"/>
        <v>3.7430406241419689E-2</v>
      </c>
    </row>
    <row r="72" spans="1:54">
      <c r="A72" t="s">
        <v>74</v>
      </c>
      <c r="B72" s="1">
        <v>87072</v>
      </c>
      <c r="C72" s="1" t="s">
        <v>76</v>
      </c>
      <c r="D72">
        <v>71</v>
      </c>
      <c r="E72" s="2">
        <v>493.51609000000002</v>
      </c>
      <c r="F72" s="12">
        <v>68641</v>
      </c>
      <c r="G72" s="1">
        <v>63364</v>
      </c>
      <c r="H72" s="2">
        <f>F72/E72</f>
        <v>139.08563751183877</v>
      </c>
      <c r="I72" s="2">
        <f>G72/E72</f>
        <v>128.3929770151972</v>
      </c>
      <c r="J72" s="2">
        <f>(G72-F72)/F72*100</f>
        <v>-7.6878250608237053</v>
      </c>
      <c r="K72" s="4">
        <f>F72*105</f>
        <v>7207305</v>
      </c>
      <c r="L72" s="4">
        <f t="shared" si="26"/>
        <v>7096768</v>
      </c>
      <c r="M72">
        <v>46</v>
      </c>
      <c r="N72">
        <v>50134940</v>
      </c>
      <c r="O72">
        <v>9973260</v>
      </c>
      <c r="P72">
        <v>34</v>
      </c>
      <c r="Q72">
        <v>47902600</v>
      </c>
      <c r="R72">
        <v>7979630</v>
      </c>
      <c r="S72" s="17">
        <f t="shared" si="37"/>
        <v>-26.086956521739129</v>
      </c>
      <c r="T72" s="1">
        <v>51875147</v>
      </c>
      <c r="U72">
        <v>16694535</v>
      </c>
      <c r="V72" s="10">
        <v>51273614</v>
      </c>
      <c r="W72" s="10">
        <v>17119821</v>
      </c>
      <c r="X72" s="2">
        <f>T72/E72/1000000*100</f>
        <v>10.511338546226527</v>
      </c>
      <c r="Y72" s="2">
        <f>V72/E72/1000000*100</f>
        <v>10.389451334808557</v>
      </c>
      <c r="Z72" s="2">
        <f>(V72-T72)/T72*100</f>
        <v>-1.1595784008091583</v>
      </c>
      <c r="AA72" s="2">
        <f>U72/E72/1000000*100</f>
        <v>3.382774207017242</v>
      </c>
      <c r="AB72" s="2">
        <f>W72/E72/1000000*100</f>
        <v>3.4689489049890958</v>
      </c>
      <c r="AC72" s="2">
        <f>(W72-U72)/U72*100</f>
        <v>2.5474563981566423</v>
      </c>
      <c r="AD72">
        <v>1.9956588173133221</v>
      </c>
      <c r="AE72">
        <v>0.27756075496525351</v>
      </c>
      <c r="AF72">
        <v>2.1028405980010954</v>
      </c>
      <c r="AG72">
        <v>0.42900670322973794</v>
      </c>
      <c r="AH72" s="4">
        <f>T72*AD72+U72*AE72</f>
        <v>108158842.24836858</v>
      </c>
      <c r="AI72" s="4">
        <f t="shared" si="27"/>
        <v>115164755.09253056</v>
      </c>
      <c r="AJ72" s="4">
        <f>K72+O72+AH72</f>
        <v>125339407.24836858</v>
      </c>
      <c r="AK72" s="4">
        <f>AJ72/E72</f>
        <v>253972.28132596158</v>
      </c>
      <c r="AL72" s="4">
        <f>L72+R72+AI72</f>
        <v>130241153.09253056</v>
      </c>
      <c r="AM72" s="4">
        <f>AL72/E72</f>
        <v>263904.57318733126</v>
      </c>
      <c r="AN72" s="4">
        <f t="shared" si="28"/>
        <v>4901745.8441619873</v>
      </c>
      <c r="AO72" s="16">
        <f t="shared" si="29"/>
        <v>3.9107779043895139</v>
      </c>
      <c r="AP72">
        <v>1062315000</v>
      </c>
      <c r="AQ72" s="9">
        <v>1010430200</v>
      </c>
      <c r="AR72" s="18">
        <f t="shared" si="38"/>
        <v>-4.8841257065936183</v>
      </c>
      <c r="AS72" s="4">
        <f>609000*E72</f>
        <v>300551298.81</v>
      </c>
      <c r="AT72" s="4">
        <f t="shared" si="30"/>
        <v>761763701.19000006</v>
      </c>
      <c r="AU72" s="4">
        <f t="shared" si="31"/>
        <v>709878901.19000006</v>
      </c>
      <c r="AV72" s="4">
        <f t="shared" si="39"/>
        <v>-51884800</v>
      </c>
      <c r="AW72" s="16">
        <f t="shared" si="32"/>
        <v>-6.8111410295538395</v>
      </c>
      <c r="AX72" s="4">
        <f t="shared" si="33"/>
        <v>636424293.94163144</v>
      </c>
      <c r="AY72" s="4">
        <f t="shared" si="34"/>
        <v>579637748.09746945</v>
      </c>
      <c r="AZ72" s="16">
        <f t="shared" si="35"/>
        <v>16.453843501937389</v>
      </c>
      <c r="BA72" s="16">
        <f t="shared" si="36"/>
        <v>18.346953666914427</v>
      </c>
      <c r="BB72" s="16">
        <f t="shared" si="40"/>
        <v>1.8931101649770383</v>
      </c>
    </row>
    <row r="73" spans="1:54">
      <c r="A73" t="s">
        <v>74</v>
      </c>
      <c r="B73" s="1">
        <v>87073</v>
      </c>
      <c r="C73" s="1" t="s">
        <v>77</v>
      </c>
      <c r="D73">
        <v>72</v>
      </c>
      <c r="E73" s="2">
        <v>880.97925499999997</v>
      </c>
      <c r="F73" s="12">
        <v>63856</v>
      </c>
      <c r="G73" s="1">
        <v>54291</v>
      </c>
      <c r="H73" s="2">
        <f>F73/E73</f>
        <v>72.482978046968881</v>
      </c>
      <c r="I73" s="2">
        <f>G73/E73</f>
        <v>61.625741686732454</v>
      </c>
      <c r="J73" s="2">
        <f>(G73-F73)/F73*100</f>
        <v>-14.979015284389877</v>
      </c>
      <c r="K73" s="4">
        <f>F73*105</f>
        <v>6704880</v>
      </c>
      <c r="L73" s="4">
        <f t="shared" si="26"/>
        <v>6080592</v>
      </c>
      <c r="M73">
        <v>32</v>
      </c>
      <c r="N73">
        <v>34876480</v>
      </c>
      <c r="O73">
        <v>6937920</v>
      </c>
      <c r="P73">
        <v>25</v>
      </c>
      <c r="Q73">
        <v>35222500</v>
      </c>
      <c r="R73">
        <v>5867375</v>
      </c>
      <c r="S73" s="17">
        <f t="shared" si="37"/>
        <v>-21.875</v>
      </c>
      <c r="T73" s="1">
        <v>92849968</v>
      </c>
      <c r="U73">
        <v>21597097</v>
      </c>
      <c r="V73" s="10">
        <v>86744677</v>
      </c>
      <c r="W73" s="10">
        <v>17468514</v>
      </c>
      <c r="X73" s="2">
        <f>T73/E73/1000000*100</f>
        <v>10.539404585639193</v>
      </c>
      <c r="Y73" s="2">
        <f>V73/E73/1000000*100</f>
        <v>9.846392694002768</v>
      </c>
      <c r="Z73" s="2">
        <f>(V73-T73)/T73*100</f>
        <v>-6.5754368380611607</v>
      </c>
      <c r="AA73" s="2">
        <f>U73/E73/1000000*100</f>
        <v>2.4514875778771885</v>
      </c>
      <c r="AB73" s="2">
        <f>W73/E73/1000000*100</f>
        <v>1.9828519117626671</v>
      </c>
      <c r="AC73" s="2">
        <f>(W73-U73)/U73*100</f>
        <v>-19.116379391174657</v>
      </c>
      <c r="AD73">
        <v>1.9956588173133221</v>
      </c>
      <c r="AE73">
        <v>0.27756075496525351</v>
      </c>
      <c r="AF73">
        <v>2.1028405980010954</v>
      </c>
      <c r="AG73">
        <v>0.42900670322973794</v>
      </c>
      <c r="AH73" s="4">
        <f>T73*AD73+U73*AE73</f>
        <v>191291363.87483761</v>
      </c>
      <c r="AI73" s="4">
        <f t="shared" si="27"/>
        <v>189904338.05755436</v>
      </c>
      <c r="AJ73" s="4">
        <f>K73+O73+AH73</f>
        <v>204934163.87483761</v>
      </c>
      <c r="AK73" s="4">
        <f>AJ73/E73</f>
        <v>232620.87354694592</v>
      </c>
      <c r="AL73" s="4">
        <f>L73+R73+AI73</f>
        <v>201852305.05755436</v>
      </c>
      <c r="AM73" s="4">
        <f>AL73/E73</f>
        <v>229122.65403747148</v>
      </c>
      <c r="AN73" s="4">
        <f t="shared" si="28"/>
        <v>-3081858.8172832429</v>
      </c>
      <c r="AO73" s="16">
        <f t="shared" si="29"/>
        <v>-1.5038287218745388</v>
      </c>
      <c r="AP73">
        <v>1745264000</v>
      </c>
      <c r="AQ73" s="9">
        <v>1548763500</v>
      </c>
      <c r="AR73" s="18">
        <f t="shared" si="38"/>
        <v>-11.259070261003492</v>
      </c>
      <c r="AS73" s="4">
        <f>609000*E73</f>
        <v>536516366.29499996</v>
      </c>
      <c r="AT73" s="4">
        <f t="shared" si="30"/>
        <v>1208747633.7049999</v>
      </c>
      <c r="AU73" s="4">
        <f t="shared" si="31"/>
        <v>1012247133.705</v>
      </c>
      <c r="AV73" s="4">
        <f t="shared" si="39"/>
        <v>-196500499.99999988</v>
      </c>
      <c r="AW73" s="16">
        <f t="shared" si="32"/>
        <v>-16.256536477982191</v>
      </c>
      <c r="AX73" s="4">
        <f t="shared" si="33"/>
        <v>1003813469.8301623</v>
      </c>
      <c r="AY73" s="4">
        <f t="shared" si="34"/>
        <v>810394828.64744568</v>
      </c>
      <c r="AZ73" s="16">
        <f t="shared" si="35"/>
        <v>16.954255641161627</v>
      </c>
      <c r="BA73" s="16">
        <f t="shared" si="36"/>
        <v>19.941010286563117</v>
      </c>
      <c r="BB73" s="16">
        <f t="shared" si="40"/>
        <v>2.9867546454014899</v>
      </c>
    </row>
    <row r="74" spans="1:54">
      <c r="A74" t="s">
        <v>74</v>
      </c>
      <c r="B74" s="1">
        <v>87074</v>
      </c>
      <c r="C74" s="1" t="s">
        <v>78</v>
      </c>
      <c r="D74">
        <v>73</v>
      </c>
      <c r="E74" s="2">
        <v>2083.8349790000002</v>
      </c>
      <c r="F74" s="12">
        <v>468167</v>
      </c>
      <c r="G74" s="1">
        <v>431211</v>
      </c>
      <c r="H74" s="2">
        <f>F74/E74</f>
        <v>224.66606267674132</v>
      </c>
      <c r="I74" s="2">
        <f>G74/E74</f>
        <v>206.93145299198855</v>
      </c>
      <c r="J74" s="2">
        <f>(G74-F74)/F74*100</f>
        <v>-7.8937644045821251</v>
      </c>
      <c r="K74" s="4">
        <f>F74*105</f>
        <v>49157535</v>
      </c>
      <c r="L74" s="4">
        <f t="shared" si="26"/>
        <v>48295632</v>
      </c>
      <c r="M74">
        <v>304</v>
      </c>
      <c r="N74">
        <v>331326560</v>
      </c>
      <c r="O74">
        <v>65910240</v>
      </c>
      <c r="P74">
        <v>247</v>
      </c>
      <c r="Q74">
        <v>347998300</v>
      </c>
      <c r="R74">
        <v>57969665</v>
      </c>
      <c r="S74" s="17">
        <f t="shared" si="37"/>
        <v>-18.75</v>
      </c>
      <c r="T74" s="1">
        <v>305068586</v>
      </c>
      <c r="U74">
        <v>68980179</v>
      </c>
      <c r="V74" s="10">
        <v>282439630</v>
      </c>
      <c r="W74" s="10">
        <v>67180711</v>
      </c>
      <c r="X74" s="2">
        <f>T74/E74/1000000*100</f>
        <v>14.639767019670517</v>
      </c>
      <c r="Y74" s="2">
        <f>V74/E74/1000000*100</f>
        <v>13.553838612284855</v>
      </c>
      <c r="Z74" s="2">
        <f>(V74-T74)/T74*100</f>
        <v>-7.4176618106460825</v>
      </c>
      <c r="AA74" s="2">
        <f>U74/E74/1000000*100</f>
        <v>3.3102515168020887</v>
      </c>
      <c r="AB74" s="2">
        <f>W74/E74/1000000*100</f>
        <v>3.223897845895598</v>
      </c>
      <c r="AC74" s="2">
        <f>(W74-U74)/U74*100</f>
        <v>-2.6086740076450075</v>
      </c>
      <c r="AD74">
        <v>1.9956588173133221</v>
      </c>
      <c r="AE74">
        <v>0.27756075496525351</v>
      </c>
      <c r="AF74">
        <v>2.1028405980010954</v>
      </c>
      <c r="AG74">
        <v>0.42900670322973794</v>
      </c>
      <c r="AH74" s="4">
        <f>T74*AD74+U74*AE74</f>
        <v>627959004.09708571</v>
      </c>
      <c r="AI74" s="4">
        <f t="shared" si="27"/>
        <v>622746495.7951479</v>
      </c>
      <c r="AJ74" s="4">
        <f>K74+O74+AH74</f>
        <v>743026779.09708571</v>
      </c>
      <c r="AK74" s="4">
        <f>AJ74/E74</f>
        <v>356566.99622810469</v>
      </c>
      <c r="AL74" s="4">
        <f>L74+R74+AI74</f>
        <v>729011792.7951479</v>
      </c>
      <c r="AM74" s="4">
        <f>AL74/E74</f>
        <v>349841.4222535938</v>
      </c>
      <c r="AN74" s="4">
        <f t="shared" si="28"/>
        <v>-14014986.301937819</v>
      </c>
      <c r="AO74" s="16">
        <f t="shared" si="29"/>
        <v>-1.886202044961099</v>
      </c>
      <c r="AP74">
        <v>4138962000</v>
      </c>
      <c r="AQ74" s="9">
        <v>3450776200</v>
      </c>
      <c r="AR74" s="18">
        <f t="shared" si="38"/>
        <v>-16.627014212742228</v>
      </c>
      <c r="AS74" s="4">
        <f>609000*E74</f>
        <v>1269055502.2110002</v>
      </c>
      <c r="AT74" s="4">
        <f t="shared" si="30"/>
        <v>2869906497.7889996</v>
      </c>
      <c r="AU74" s="4">
        <f t="shared" si="31"/>
        <v>2181720697.7889996</v>
      </c>
      <c r="AV74" s="4">
        <f t="shared" si="39"/>
        <v>-688185800</v>
      </c>
      <c r="AW74" s="16">
        <f t="shared" si="32"/>
        <v>-23.979380531393069</v>
      </c>
      <c r="AX74" s="4">
        <f t="shared" si="33"/>
        <v>2126879718.6919138</v>
      </c>
      <c r="AY74" s="4">
        <f t="shared" si="34"/>
        <v>1452708904.9938517</v>
      </c>
      <c r="AZ74" s="16">
        <f t="shared" si="35"/>
        <v>25.890278295460838</v>
      </c>
      <c r="BA74" s="16">
        <f t="shared" si="36"/>
        <v>33.414533470482425</v>
      </c>
      <c r="BB74" s="16">
        <f t="shared" si="40"/>
        <v>7.5242551750215867</v>
      </c>
    </row>
    <row r="75" spans="1:54">
      <c r="A75" t="s">
        <v>74</v>
      </c>
      <c r="B75" s="1">
        <v>87075</v>
      </c>
      <c r="C75" s="1" t="s">
        <v>79</v>
      </c>
      <c r="D75">
        <v>74</v>
      </c>
      <c r="E75" s="2">
        <v>3910.0818509999999</v>
      </c>
      <c r="F75" s="3">
        <v>213466</v>
      </c>
      <c r="G75" s="1">
        <v>183931</v>
      </c>
      <c r="H75" s="2">
        <f>F75/E75</f>
        <v>54.593742058214524</v>
      </c>
      <c r="I75" s="2">
        <f>G75/E75</f>
        <v>47.040191742523191</v>
      </c>
      <c r="J75" s="2">
        <f>(G75-F75)/F75*100</f>
        <v>-13.83592703287643</v>
      </c>
      <c r="K75" s="4">
        <f>F75*105</f>
        <v>22413930</v>
      </c>
      <c r="L75" s="4">
        <f t="shared" si="26"/>
        <v>20600272</v>
      </c>
      <c r="M75">
        <v>178</v>
      </c>
      <c r="N75">
        <v>194000420</v>
      </c>
      <c r="O75">
        <v>38592180</v>
      </c>
      <c r="P75">
        <v>178</v>
      </c>
      <c r="Q75">
        <v>250784200</v>
      </c>
      <c r="R75">
        <v>41775710</v>
      </c>
      <c r="S75" s="17">
        <f t="shared" si="37"/>
        <v>0</v>
      </c>
      <c r="T75" s="1">
        <v>426207114</v>
      </c>
      <c r="U75">
        <v>64741575</v>
      </c>
      <c r="V75" s="10">
        <v>393248209</v>
      </c>
      <c r="W75" s="10">
        <v>56339096</v>
      </c>
      <c r="X75" s="2">
        <f>T75/E75/1000000*100</f>
        <v>10.900209515844224</v>
      </c>
      <c r="Y75" s="2">
        <f>V75/E75/1000000*100</f>
        <v>10.057288414548845</v>
      </c>
      <c r="Z75" s="2">
        <f>(V75-T75)/T75*100</f>
        <v>-7.733072470489077</v>
      </c>
      <c r="AA75" s="2">
        <f>U75/E75/1000000*100</f>
        <v>1.6557600957494638</v>
      </c>
      <c r="AB75" s="2">
        <f>W75/E75/1000000*100</f>
        <v>1.4408674331354809</v>
      </c>
      <c r="AC75" s="2">
        <f>(W75-U75)/U75*100</f>
        <v>-12.978490251434261</v>
      </c>
      <c r="AD75">
        <v>1.9956588173133221</v>
      </c>
      <c r="AE75">
        <v>0.27756075496525351</v>
      </c>
      <c r="AF75">
        <v>2.1028405980010954</v>
      </c>
      <c r="AG75">
        <v>0.42900670322973794</v>
      </c>
      <c r="AH75" s="4">
        <f>T75*AD75+U75*AE75</f>
        <v>868533705.49040377</v>
      </c>
      <c r="AI75" s="4">
        <f t="shared" si="27"/>
        <v>851108148.81432343</v>
      </c>
      <c r="AJ75" s="4">
        <f>K75+O75+AH75</f>
        <v>929539815.49040377</v>
      </c>
      <c r="AK75" s="4">
        <f>AJ75/E75</f>
        <v>237728.9915945557</v>
      </c>
      <c r="AL75" s="4">
        <f>L75+R75+AI75</f>
        <v>913484130.81432343</v>
      </c>
      <c r="AM75" s="4">
        <f>AL75/E75</f>
        <v>233622.76433694109</v>
      </c>
      <c r="AN75" s="4">
        <f t="shared" si="28"/>
        <v>-16055684.676080346</v>
      </c>
      <c r="AO75" s="16">
        <f t="shared" si="29"/>
        <v>-1.7272723995808332</v>
      </c>
      <c r="AP75">
        <v>7135869000</v>
      </c>
      <c r="AQ75" s="9">
        <v>6267451200</v>
      </c>
      <c r="AR75" s="18">
        <f t="shared" si="38"/>
        <v>-12.169755358457394</v>
      </c>
      <c r="AS75" s="4">
        <f>609000*E75</f>
        <v>2381239847.2589998</v>
      </c>
      <c r="AT75" s="4">
        <f t="shared" si="30"/>
        <v>4754629152.7410002</v>
      </c>
      <c r="AU75" s="4">
        <f t="shared" si="31"/>
        <v>3886211352.7410002</v>
      </c>
      <c r="AV75" s="4">
        <f t="shared" si="39"/>
        <v>-868417800</v>
      </c>
      <c r="AW75" s="16">
        <f t="shared" si="32"/>
        <v>-18.264680001370142</v>
      </c>
      <c r="AX75" s="4">
        <f t="shared" si="33"/>
        <v>3825089337.2505965</v>
      </c>
      <c r="AY75" s="4">
        <f t="shared" si="34"/>
        <v>2972727221.9266768</v>
      </c>
      <c r="AZ75" s="16">
        <f t="shared" si="35"/>
        <v>19.550206454157053</v>
      </c>
      <c r="BA75" s="16">
        <f t="shared" si="36"/>
        <v>23.505775880409335</v>
      </c>
      <c r="BB75" s="16">
        <f t="shared" si="40"/>
        <v>3.955569426252282</v>
      </c>
    </row>
    <row r="76" spans="1:54">
      <c r="A76" t="s">
        <v>74</v>
      </c>
      <c r="B76" s="1">
        <v>87076</v>
      </c>
      <c r="C76" s="1" t="s">
        <v>80</v>
      </c>
      <c r="D76">
        <v>75</v>
      </c>
      <c r="E76" s="2">
        <v>1097.5008949999999</v>
      </c>
      <c r="F76" s="12">
        <v>46325</v>
      </c>
      <c r="G76" s="1">
        <v>36991</v>
      </c>
      <c r="H76" s="2">
        <f>F76/E76</f>
        <v>42.209532776736374</v>
      </c>
      <c r="I76" s="2">
        <f>G76/E76</f>
        <v>33.704756113205725</v>
      </c>
      <c r="J76" s="2">
        <f>(G76-F76)/F76*100</f>
        <v>-20.14894765245548</v>
      </c>
      <c r="K76" s="4">
        <f>F76*105</f>
        <v>4864125</v>
      </c>
      <c r="L76" s="4">
        <f t="shared" si="26"/>
        <v>4142992</v>
      </c>
      <c r="M76">
        <v>39</v>
      </c>
      <c r="N76">
        <v>42505710</v>
      </c>
      <c r="O76">
        <v>8455590</v>
      </c>
      <c r="P76">
        <v>22</v>
      </c>
      <c r="Q76">
        <v>30995800</v>
      </c>
      <c r="R76">
        <v>5163290</v>
      </c>
      <c r="S76" s="17">
        <f t="shared" si="37"/>
        <v>-43.589743589743591</v>
      </c>
      <c r="T76" s="1">
        <v>49171620</v>
      </c>
      <c r="U76">
        <v>14790974</v>
      </c>
      <c r="V76" s="10">
        <v>40282557</v>
      </c>
      <c r="W76" s="10">
        <v>10151451</v>
      </c>
      <c r="X76" s="2">
        <f>T76/E76/1000000*100</f>
        <v>4.480326186886618</v>
      </c>
      <c r="Y76" s="2">
        <f>V76/E76/1000000*100</f>
        <v>3.6703894441926637</v>
      </c>
      <c r="Z76" s="2">
        <f>(V76-T76)/T76*100</f>
        <v>-18.077628924977457</v>
      </c>
      <c r="AA76" s="2">
        <f>U76/E76/1000000*100</f>
        <v>1.3476958485760506</v>
      </c>
      <c r="AB76" s="2">
        <f>W76/E76/1000000*100</f>
        <v>0.92496061244669892</v>
      </c>
      <c r="AC76" s="2">
        <f>(W76-U76)/U76*100</f>
        <v>-31.367258167041602</v>
      </c>
      <c r="AD76">
        <v>1.9956588173133221</v>
      </c>
      <c r="AE76">
        <v>0.27756075496525351</v>
      </c>
      <c r="AF76">
        <v>2.1028405980010954</v>
      </c>
      <c r="AG76">
        <v>0.42900670322973794</v>
      </c>
      <c r="AH76" s="4">
        <f>T76*AD76+U76*AE76</f>
        <v>102235170.92469154</v>
      </c>
      <c r="AI76" s="4">
        <f t="shared" si="27"/>
        <v>89062836.777401432</v>
      </c>
      <c r="AJ76" s="4">
        <f>K76+O76+AH76</f>
        <v>115554885.92469154</v>
      </c>
      <c r="AK76" s="4">
        <f>AJ76/E76</f>
        <v>105289.10404641771</v>
      </c>
      <c r="AL76" s="4">
        <f>L76+R76+AI76</f>
        <v>98369118.777401432</v>
      </c>
      <c r="AM76" s="4">
        <f>AL76/E76</f>
        <v>89630.103470121947</v>
      </c>
      <c r="AN76" s="4">
        <f t="shared" si="28"/>
        <v>-17185767.147290111</v>
      </c>
      <c r="AO76" s="16">
        <f t="shared" si="29"/>
        <v>-14.872384676568565</v>
      </c>
      <c r="AP76">
        <v>2199317000</v>
      </c>
      <c r="AQ76" s="9">
        <v>2084394200</v>
      </c>
      <c r="AR76" s="18">
        <f t="shared" si="38"/>
        <v>-5.2253858811621967</v>
      </c>
      <c r="AS76" s="4">
        <f>609000*E76</f>
        <v>668378045.05499995</v>
      </c>
      <c r="AT76" s="4">
        <f t="shared" si="30"/>
        <v>1530938954.9450002</v>
      </c>
      <c r="AU76" s="4">
        <f t="shared" si="31"/>
        <v>1416016154.9450002</v>
      </c>
      <c r="AV76" s="4">
        <f t="shared" si="39"/>
        <v>-114922800</v>
      </c>
      <c r="AW76" s="16">
        <f t="shared" si="32"/>
        <v>-7.5066872933629583</v>
      </c>
      <c r="AX76" s="4">
        <f t="shared" si="33"/>
        <v>1415384069.0203087</v>
      </c>
      <c r="AY76" s="4">
        <f t="shared" si="34"/>
        <v>1317647036.1675987</v>
      </c>
      <c r="AZ76" s="16">
        <f t="shared" si="35"/>
        <v>7.5479747609428953</v>
      </c>
      <c r="BA76" s="16">
        <f t="shared" si="36"/>
        <v>6.9468924089515216</v>
      </c>
      <c r="BB76" s="16">
        <f t="shared" si="40"/>
        <v>-0.60108235199137372</v>
      </c>
    </row>
    <row r="77" spans="1:54">
      <c r="A77" t="s">
        <v>74</v>
      </c>
      <c r="B77" s="1">
        <v>87077</v>
      </c>
      <c r="C77" s="1" t="s">
        <v>81</v>
      </c>
      <c r="D77">
        <v>76</v>
      </c>
      <c r="E77" s="2">
        <v>2093.6768780000002</v>
      </c>
      <c r="F77" s="12">
        <v>285658</v>
      </c>
      <c r="G77" s="1">
        <v>274304</v>
      </c>
      <c r="H77" s="2">
        <f>F77/E77</f>
        <v>136.43843660960562</v>
      </c>
      <c r="I77" s="2">
        <f>G77/E77</f>
        <v>131.01544124709008</v>
      </c>
      <c r="J77" s="2">
        <f>(G77-F77)/F77*100</f>
        <v>-3.9746830125534731</v>
      </c>
      <c r="K77" s="4">
        <f>F77*105</f>
        <v>29994090</v>
      </c>
      <c r="L77" s="4">
        <f t="shared" si="26"/>
        <v>30722048</v>
      </c>
      <c r="M77">
        <v>288</v>
      </c>
      <c r="N77">
        <v>313888320</v>
      </c>
      <c r="O77">
        <v>62441280</v>
      </c>
      <c r="P77">
        <v>219</v>
      </c>
      <c r="Q77">
        <v>308549100</v>
      </c>
      <c r="R77">
        <v>51398205</v>
      </c>
      <c r="S77" s="17">
        <f t="shared" si="37"/>
        <v>-23.958333333333336</v>
      </c>
      <c r="T77" s="1">
        <v>292686856</v>
      </c>
      <c r="U77">
        <v>60752209</v>
      </c>
      <c r="V77" s="10">
        <v>286786132</v>
      </c>
      <c r="W77" s="10">
        <v>53635294</v>
      </c>
      <c r="X77" s="2">
        <f>T77/E77/1000000*100</f>
        <v>13.979561940789603</v>
      </c>
      <c r="Y77" s="2">
        <f>V77/E77/1000000*100</f>
        <v>13.697726474103991</v>
      </c>
      <c r="Z77" s="2">
        <f>(V77-T77)/T77*100</f>
        <v>-2.016053635151966</v>
      </c>
      <c r="AA77" s="2">
        <f>U77/E77/1000000*100</f>
        <v>2.901699380566976</v>
      </c>
      <c r="AB77" s="2">
        <f>W77/E77/1000000*100</f>
        <v>2.5617751508645163</v>
      </c>
      <c r="AC77" s="2">
        <f>(W77-U77)/U77*100</f>
        <v>-11.714660449630729</v>
      </c>
      <c r="AD77">
        <v>1.9956588173133221</v>
      </c>
      <c r="AE77">
        <v>0.27756075496525351</v>
      </c>
      <c r="AF77">
        <v>2.1028405980010954</v>
      </c>
      <c r="AG77">
        <v>0.42900670322973794</v>
      </c>
      <c r="AH77" s="4">
        <f>T77*AD77+U77*AE77</f>
        <v>600965533.88396144</v>
      </c>
      <c r="AI77" s="4">
        <f t="shared" si="27"/>
        <v>626075421.96899879</v>
      </c>
      <c r="AJ77" s="4">
        <f>K77+O77+AH77</f>
        <v>693400903.88396144</v>
      </c>
      <c r="AK77" s="4">
        <f>AJ77/E77</f>
        <v>331188.11750280089</v>
      </c>
      <c r="AL77" s="4">
        <f>L77+R77+AI77</f>
        <v>708195674.96899879</v>
      </c>
      <c r="AM77" s="4">
        <f>AL77/E77</f>
        <v>338254.52361374302</v>
      </c>
      <c r="AN77" s="4">
        <f t="shared" si="28"/>
        <v>14794771.085037351</v>
      </c>
      <c r="AO77" s="16">
        <f t="shared" si="29"/>
        <v>2.133653273620943</v>
      </c>
      <c r="AP77">
        <v>3440048000</v>
      </c>
      <c r="AQ77" s="9">
        <v>3046913100</v>
      </c>
      <c r="AR77" s="18">
        <f t="shared" si="38"/>
        <v>-11.428180653293211</v>
      </c>
      <c r="AS77" s="4">
        <f>609000*E77</f>
        <v>1275049218.7020001</v>
      </c>
      <c r="AT77" s="4">
        <f t="shared" si="30"/>
        <v>2164998781.2979999</v>
      </c>
      <c r="AU77" s="4">
        <f t="shared" si="31"/>
        <v>1771863881.2979999</v>
      </c>
      <c r="AV77" s="4">
        <f t="shared" si="39"/>
        <v>-393134900</v>
      </c>
      <c r="AW77" s="16">
        <f t="shared" si="32"/>
        <v>-18.158666110855755</v>
      </c>
      <c r="AX77" s="4">
        <f t="shared" si="33"/>
        <v>1471597877.4140384</v>
      </c>
      <c r="AY77" s="4">
        <f t="shared" si="34"/>
        <v>1063668206.3290011</v>
      </c>
      <c r="AZ77" s="16">
        <f t="shared" si="35"/>
        <v>32.027773404483909</v>
      </c>
      <c r="BA77" s="16">
        <f t="shared" si="36"/>
        <v>39.968966151632465</v>
      </c>
      <c r="BB77" s="16">
        <f t="shared" si="40"/>
        <v>7.9411927471485555</v>
      </c>
    </row>
    <row r="78" spans="1:54">
      <c r="A78" t="s">
        <v>74</v>
      </c>
      <c r="B78" s="1">
        <v>87078</v>
      </c>
      <c r="C78" s="1" t="s">
        <v>82</v>
      </c>
      <c r="D78">
        <v>77</v>
      </c>
      <c r="E78" s="2">
        <v>1847.189646</v>
      </c>
      <c r="F78" s="3">
        <v>449753</v>
      </c>
      <c r="G78" s="1">
        <v>466668</v>
      </c>
      <c r="H78" s="2">
        <f>F78/E78</f>
        <v>243.47960209387185</v>
      </c>
      <c r="I78" s="2">
        <f>G78/E78</f>
        <v>252.63675606375719</v>
      </c>
      <c r="J78" s="2">
        <f>(G78-F78)/F78*100</f>
        <v>3.7609532343308438</v>
      </c>
      <c r="K78" s="4">
        <f>F78*105</f>
        <v>47224065</v>
      </c>
      <c r="L78" s="4">
        <f t="shared" si="26"/>
        <v>52266816</v>
      </c>
      <c r="M78">
        <v>282</v>
      </c>
      <c r="N78">
        <v>307348980</v>
      </c>
      <c r="O78">
        <v>61140420</v>
      </c>
      <c r="P78">
        <v>228</v>
      </c>
      <c r="Q78">
        <v>321229200</v>
      </c>
      <c r="R78">
        <v>53510460</v>
      </c>
      <c r="S78" s="17">
        <f t="shared" si="37"/>
        <v>-19.148936170212767</v>
      </c>
      <c r="T78" s="1">
        <v>232692070</v>
      </c>
      <c r="U78">
        <v>86413446</v>
      </c>
      <c r="V78" s="10">
        <v>217836286</v>
      </c>
      <c r="W78" s="10">
        <v>76937524</v>
      </c>
      <c r="X78" s="2">
        <f>T78/E78/1000000*100</f>
        <v>12.59708609258846</v>
      </c>
      <c r="Y78" s="2">
        <f>V78/E78/1000000*100</f>
        <v>11.792849016434992</v>
      </c>
      <c r="Z78" s="2">
        <f>(V78-T78)/T78*100</f>
        <v>-6.3843103892625139</v>
      </c>
      <c r="AA78" s="2">
        <f>U78/E78/1000000*100</f>
        <v>4.6781036363604649</v>
      </c>
      <c r="AB78" s="2">
        <f>W78/E78/1000000*100</f>
        <v>4.1651123460227533</v>
      </c>
      <c r="AC78" s="2">
        <f>(W78-U78)/U78*100</f>
        <v>-10.965795762849222</v>
      </c>
      <c r="AD78">
        <v>1.9956588173133221</v>
      </c>
      <c r="AE78">
        <v>0.27756075496525351</v>
      </c>
      <c r="AF78">
        <v>2.1028405980010954</v>
      </c>
      <c r="AG78">
        <v>0.42900670322973794</v>
      </c>
      <c r="AH78" s="4">
        <f>T78*AD78+U78*AE78</f>
        <v>488358962.52529788</v>
      </c>
      <c r="AI78" s="4">
        <f t="shared" si="27"/>
        <v>491081699.44447643</v>
      </c>
      <c r="AJ78" s="4">
        <f>K78+O78+AH78</f>
        <v>596723447.52529788</v>
      </c>
      <c r="AK78" s="4">
        <f>AJ78/E78</f>
        <v>323043.95426721545</v>
      </c>
      <c r="AL78" s="4">
        <f>L78+R78+AI78</f>
        <v>596858975.44447637</v>
      </c>
      <c r="AM78" s="4">
        <f>AL78/E78</f>
        <v>323117.32405871031</v>
      </c>
      <c r="AN78" s="4">
        <f t="shared" si="28"/>
        <v>135527.91917848587</v>
      </c>
      <c r="AO78" s="16">
        <f t="shared" si="29"/>
        <v>2.2712015044915795E-2</v>
      </c>
      <c r="AP78">
        <v>2925135000</v>
      </c>
      <c r="AQ78" s="9">
        <v>2565070700</v>
      </c>
      <c r="AR78" s="18">
        <f t="shared" si="38"/>
        <v>-12.309322475714795</v>
      </c>
      <c r="AS78" s="4">
        <f>609000*E78</f>
        <v>1124938494.414</v>
      </c>
      <c r="AT78" s="4">
        <f t="shared" si="30"/>
        <v>1800196505.586</v>
      </c>
      <c r="AU78" s="4">
        <f t="shared" si="31"/>
        <v>1440132205.586</v>
      </c>
      <c r="AV78" s="4">
        <f t="shared" si="39"/>
        <v>-360064300</v>
      </c>
      <c r="AW78" s="16">
        <f t="shared" si="32"/>
        <v>-20.00138867522087</v>
      </c>
      <c r="AX78" s="4">
        <f t="shared" si="33"/>
        <v>1203473058.0607021</v>
      </c>
      <c r="AY78" s="4">
        <f t="shared" si="34"/>
        <v>843273230.1415236</v>
      </c>
      <c r="AZ78" s="16">
        <f t="shared" si="35"/>
        <v>33.147683915265262</v>
      </c>
      <c r="BA78" s="16">
        <f t="shared" si="36"/>
        <v>41.444734943734574</v>
      </c>
      <c r="BB78" s="16">
        <f t="shared" si="40"/>
        <v>8.297051028469312</v>
      </c>
    </row>
    <row r="79" spans="1:54">
      <c r="A79" t="s">
        <v>74</v>
      </c>
      <c r="B79" s="1">
        <v>87079</v>
      </c>
      <c r="C79" s="1" t="s">
        <v>83</v>
      </c>
      <c r="D79">
        <v>78</v>
      </c>
      <c r="E79" s="2">
        <v>2705.0434570000002</v>
      </c>
      <c r="F79" s="3">
        <v>323333</v>
      </c>
      <c r="G79" s="1">
        <v>315092</v>
      </c>
      <c r="H79" s="2">
        <f>F79/E79</f>
        <v>119.52968783673037</v>
      </c>
      <c r="I79" s="2">
        <f>G79/E79</f>
        <v>116.48315637392733</v>
      </c>
      <c r="J79" s="2">
        <f>(G79-F79)/F79*100</f>
        <v>-2.5487655141912517</v>
      </c>
      <c r="K79" s="4">
        <f>F79*105</f>
        <v>33949965</v>
      </c>
      <c r="L79" s="4">
        <f t="shared" si="26"/>
        <v>35290304</v>
      </c>
      <c r="M79">
        <v>265</v>
      </c>
      <c r="N79">
        <v>288820850</v>
      </c>
      <c r="O79">
        <v>57454650</v>
      </c>
      <c r="P79">
        <v>231</v>
      </c>
      <c r="Q79">
        <v>325455900</v>
      </c>
      <c r="R79">
        <v>54214545</v>
      </c>
      <c r="S79" s="17">
        <f t="shared" si="37"/>
        <v>-12.830188679245284</v>
      </c>
      <c r="T79" s="1">
        <v>276930797</v>
      </c>
      <c r="U79">
        <v>143033627</v>
      </c>
      <c r="V79" s="10">
        <v>259154525</v>
      </c>
      <c r="W79" s="10">
        <v>132202565</v>
      </c>
      <c r="X79" s="2">
        <f>T79/E79/1000000*100</f>
        <v>10.237572941143325</v>
      </c>
      <c r="Y79" s="2">
        <f>V79/E79/1000000*100</f>
        <v>9.5804200235441908</v>
      </c>
      <c r="Z79" s="2">
        <f>(V79-T79)/T79*100</f>
        <v>-6.4190303832476969</v>
      </c>
      <c r="AA79" s="2">
        <f>U79/E79/1000000*100</f>
        <v>5.2876646632002693</v>
      </c>
      <c r="AB79" s="2">
        <f>W79/E79/1000000*100</f>
        <v>4.887262149445017</v>
      </c>
      <c r="AC79" s="2">
        <f>(W79-U79)/U79*100</f>
        <v>-7.5723885544760741</v>
      </c>
      <c r="AD79">
        <v>1.9956588173133221</v>
      </c>
      <c r="AE79">
        <v>0.27756075496525351</v>
      </c>
      <c r="AF79">
        <v>2.1028405980010954</v>
      </c>
      <c r="AG79">
        <v>0.42900670322973794</v>
      </c>
      <c r="AH79" s="4">
        <f>T79*AD79+U79*AE79</f>
        <v>592359908.3141942</v>
      </c>
      <c r="AI79" s="4">
        <f t="shared" si="27"/>
        <v>601676442.8948549</v>
      </c>
      <c r="AJ79" s="4">
        <f>K79+O79+AH79</f>
        <v>683764523.3141942</v>
      </c>
      <c r="AK79" s="4">
        <f>AJ79/E79</f>
        <v>252773.95139245415</v>
      </c>
      <c r="AL79" s="4">
        <f>L79+R79+AI79</f>
        <v>691181291.8948549</v>
      </c>
      <c r="AM79" s="4">
        <f>AL79/E79</f>
        <v>255515.78112589812</v>
      </c>
      <c r="AN79" s="4">
        <f t="shared" si="28"/>
        <v>7416768.5806607008</v>
      </c>
      <c r="AO79" s="16">
        <f t="shared" si="29"/>
        <v>1.0846963139754251</v>
      </c>
      <c r="AP79">
        <v>4140489000</v>
      </c>
      <c r="AQ79" s="9">
        <v>3607935900</v>
      </c>
      <c r="AR79" s="18">
        <f t="shared" si="38"/>
        <v>-12.862082232316038</v>
      </c>
      <c r="AS79" s="4">
        <f>609000*E79</f>
        <v>1647371465.3130002</v>
      </c>
      <c r="AT79" s="4">
        <f t="shared" si="30"/>
        <v>2493117534.6869998</v>
      </c>
      <c r="AU79" s="4">
        <f t="shared" si="31"/>
        <v>1960564434.6869998</v>
      </c>
      <c r="AV79" s="4">
        <f t="shared" si="39"/>
        <v>-532553100</v>
      </c>
      <c r="AW79" s="16">
        <f t="shared" si="32"/>
        <v>-21.360930344860769</v>
      </c>
      <c r="AX79" s="4">
        <f t="shared" si="33"/>
        <v>1809353011.3728056</v>
      </c>
      <c r="AY79" s="4">
        <f t="shared" si="34"/>
        <v>1269383142.7921448</v>
      </c>
      <c r="AZ79" s="16">
        <f t="shared" si="35"/>
        <v>27.426084562837826</v>
      </c>
      <c r="BA79" s="16">
        <f t="shared" si="36"/>
        <v>35.254199232946945</v>
      </c>
      <c r="BB79" s="16">
        <f t="shared" si="40"/>
        <v>7.8281146701091195</v>
      </c>
    </row>
    <row r="80" spans="1:54">
      <c r="A80" t="s">
        <v>74</v>
      </c>
      <c r="B80" s="1">
        <v>87080</v>
      </c>
      <c r="C80" s="1" t="s">
        <v>84</v>
      </c>
      <c r="D80">
        <v>79</v>
      </c>
      <c r="E80" s="2">
        <v>878.45767499999999</v>
      </c>
      <c r="F80" s="3">
        <v>304842</v>
      </c>
      <c r="G80" s="1">
        <v>311197</v>
      </c>
      <c r="H80" s="2">
        <f>F80/E80</f>
        <v>347.01956471608037</v>
      </c>
      <c r="I80" s="2">
        <f>G80/E80</f>
        <v>354.25383471093244</v>
      </c>
      <c r="J80" s="2">
        <f>(G80-F80)/F80*100</f>
        <v>2.0846864933309712</v>
      </c>
      <c r="K80" s="4">
        <f>F80*105</f>
        <v>32008410</v>
      </c>
      <c r="L80" s="4">
        <f t="shared" si="26"/>
        <v>34854064</v>
      </c>
      <c r="M80">
        <v>302</v>
      </c>
      <c r="N80">
        <v>329146780</v>
      </c>
      <c r="O80">
        <v>65476620</v>
      </c>
      <c r="P80">
        <v>249</v>
      </c>
      <c r="Q80">
        <v>350816100</v>
      </c>
      <c r="R80">
        <v>58439055</v>
      </c>
      <c r="S80" s="17">
        <f t="shared" si="37"/>
        <v>-17.549668874172188</v>
      </c>
      <c r="T80" s="1">
        <v>144987908</v>
      </c>
      <c r="U80">
        <v>30124996</v>
      </c>
      <c r="V80" s="10">
        <v>119735783</v>
      </c>
      <c r="W80" s="10">
        <v>22611125</v>
      </c>
      <c r="X80" s="2">
        <f>T80/E80/1000000*100</f>
        <v>16.504825687817004</v>
      </c>
      <c r="Y80" s="2">
        <f>V80/E80/1000000*100</f>
        <v>13.63022788775794</v>
      </c>
      <c r="Z80" s="2">
        <f>(V80-T80)/T80*100</f>
        <v>-17.41671105427633</v>
      </c>
      <c r="AA80" s="2">
        <f>U80/E80/1000000*100</f>
        <v>3.4293053447338822</v>
      </c>
      <c r="AB80" s="2">
        <f>W80/E80/1000000*100</f>
        <v>2.5739572484240631</v>
      </c>
      <c r="AC80" s="2">
        <f>(W80-U80)/U80*100</f>
        <v>-24.942313685286464</v>
      </c>
      <c r="AD80">
        <v>1.9956588173133221</v>
      </c>
      <c r="AE80">
        <v>0.27756075496525351</v>
      </c>
      <c r="AF80">
        <v>2.1028405980010954</v>
      </c>
      <c r="AG80">
        <v>0.42900670322973794</v>
      </c>
      <c r="AH80" s="4">
        <f>T80*AD80+U80*AE80</f>
        <v>297707913.63709801</v>
      </c>
      <c r="AI80" s="4">
        <f t="shared" si="27"/>
        <v>261485589.71841487</v>
      </c>
      <c r="AJ80" s="4">
        <f>K80+O80+AH80</f>
        <v>395192943.63709801</v>
      </c>
      <c r="AK80" s="4">
        <f>AJ80/E80</f>
        <v>449871.35394667479</v>
      </c>
      <c r="AL80" s="4">
        <f>L80+R80+AI80</f>
        <v>354778708.7184149</v>
      </c>
      <c r="AM80" s="4">
        <f>AL80/E80</f>
        <v>403865.45512100501</v>
      </c>
      <c r="AN80" s="4">
        <f t="shared" si="28"/>
        <v>-40414234.918683112</v>
      </c>
      <c r="AO80" s="16">
        <f t="shared" si="29"/>
        <v>-10.226456612999428</v>
      </c>
      <c r="AP80">
        <v>1223814000</v>
      </c>
      <c r="AQ80" s="9">
        <v>1063705400</v>
      </c>
      <c r="AR80" s="18">
        <f t="shared" si="38"/>
        <v>-13.082756039724991</v>
      </c>
      <c r="AS80" s="4">
        <f>609000*E80</f>
        <v>534980724.07499999</v>
      </c>
      <c r="AT80" s="4">
        <f t="shared" si="30"/>
        <v>688833275.92499995</v>
      </c>
      <c r="AU80" s="4">
        <f t="shared" si="31"/>
        <v>528724675.92500001</v>
      </c>
      <c r="AV80" s="4">
        <f t="shared" si="39"/>
        <v>-160108599.99999994</v>
      </c>
      <c r="AW80" s="16">
        <f t="shared" si="32"/>
        <v>-23.243447376289723</v>
      </c>
      <c r="AX80" s="4">
        <f t="shared" si="33"/>
        <v>293640332.28790194</v>
      </c>
      <c r="AY80" s="4">
        <f t="shared" si="34"/>
        <v>173945967.20658511</v>
      </c>
      <c r="AZ80" s="16">
        <f t="shared" si="35"/>
        <v>57.371349127466743</v>
      </c>
      <c r="BA80" s="16">
        <f t="shared" si="36"/>
        <v>67.100841869680494</v>
      </c>
      <c r="BB80" s="16">
        <f t="shared" si="40"/>
        <v>9.7294927422137505</v>
      </c>
    </row>
    <row r="81" spans="1:54">
      <c r="A81" t="s">
        <v>74</v>
      </c>
      <c r="B81" s="1">
        <v>87081</v>
      </c>
      <c r="C81" s="1" t="s">
        <v>85</v>
      </c>
      <c r="D81">
        <v>80</v>
      </c>
      <c r="E81" s="2">
        <v>1707.605284</v>
      </c>
      <c r="F81" s="14">
        <v>860572</v>
      </c>
      <c r="G81" s="1">
        <v>933739</v>
      </c>
      <c r="H81" s="2">
        <f>F81/E81</f>
        <v>503.96424048544935</v>
      </c>
      <c r="I81" s="2">
        <f>G81/E81</f>
        <v>546.81196453828727</v>
      </c>
      <c r="J81" s="2">
        <f>(G81-F81)/F81*100</f>
        <v>8.5021357887544564</v>
      </c>
      <c r="K81" s="4">
        <f>F81*105</f>
        <v>90360060</v>
      </c>
      <c r="L81" s="4">
        <f t="shared" si="26"/>
        <v>104578768</v>
      </c>
      <c r="M81">
        <v>370</v>
      </c>
      <c r="N81">
        <v>403259300</v>
      </c>
      <c r="O81">
        <v>80219700</v>
      </c>
      <c r="P81">
        <v>296</v>
      </c>
      <c r="Q81">
        <v>417034400</v>
      </c>
      <c r="R81">
        <v>69469720</v>
      </c>
      <c r="S81" s="17">
        <f t="shared" si="37"/>
        <v>-20</v>
      </c>
      <c r="T81" s="1">
        <v>119732123</v>
      </c>
      <c r="U81">
        <v>21396841</v>
      </c>
      <c r="V81" s="10">
        <v>104244515</v>
      </c>
      <c r="W81" s="10">
        <v>11741072</v>
      </c>
      <c r="X81" s="2">
        <f>T81/E81/1000000*100</f>
        <v>7.0116978508951489</v>
      </c>
      <c r="Y81" s="2">
        <f>V81/E81/1000000*100</f>
        <v>6.1047196314485053</v>
      </c>
      <c r="Z81" s="2">
        <f>(V81-T81)/T81*100</f>
        <v>-12.935215389106563</v>
      </c>
      <c r="AA81" s="2">
        <f>U81/E81/1000000*100</f>
        <v>1.2530320209526828</v>
      </c>
      <c r="AB81" s="2">
        <f>W81/E81/1000000*100</f>
        <v>0.68757529096519243</v>
      </c>
      <c r="AC81" s="2">
        <f>(W81-U81)/U81*100</f>
        <v>-45.127077403622337</v>
      </c>
      <c r="AD81">
        <v>1.9956588173133221</v>
      </c>
      <c r="AE81">
        <v>0.27756075496525351</v>
      </c>
      <c r="AF81">
        <v>2.1028405980010954</v>
      </c>
      <c r="AG81">
        <v>0.42900670322973794</v>
      </c>
      <c r="AH81" s="4">
        <f>T81*AD81+U81*AE81</f>
        <v>244883390.32242468</v>
      </c>
      <c r="AI81" s="4">
        <f t="shared" si="27"/>
        <v>224246596.85203713</v>
      </c>
      <c r="AJ81" s="4">
        <f>K81+O81+AH81</f>
        <v>415463150.32242465</v>
      </c>
      <c r="AK81" s="4">
        <f>AJ81/E81</f>
        <v>243301.63077805552</v>
      </c>
      <c r="AL81" s="4">
        <f>L81+R81+AI81</f>
        <v>398295084.85203713</v>
      </c>
      <c r="AM81" s="4">
        <f>AL81/E81</f>
        <v>233247.74676208905</v>
      </c>
      <c r="AN81" s="4">
        <f t="shared" si="28"/>
        <v>-17168065.470387518</v>
      </c>
      <c r="AO81" s="16">
        <f t="shared" si="29"/>
        <v>-4.1322715280679061</v>
      </c>
      <c r="AP81">
        <v>3222330000</v>
      </c>
      <c r="AQ81" s="9">
        <v>3002521400</v>
      </c>
      <c r="AR81" s="18">
        <f t="shared" si="38"/>
        <v>-6.8214180422241046</v>
      </c>
      <c r="AS81" s="4">
        <f>609000*E81</f>
        <v>1039931617.956</v>
      </c>
      <c r="AT81" s="4">
        <f t="shared" si="30"/>
        <v>2182398382.0440001</v>
      </c>
      <c r="AU81" s="4">
        <f t="shared" si="31"/>
        <v>1962589782.0440001</v>
      </c>
      <c r="AV81" s="4">
        <f t="shared" si="39"/>
        <v>-219808600</v>
      </c>
      <c r="AW81" s="16">
        <f t="shared" si="32"/>
        <v>-10.071882466945871</v>
      </c>
      <c r="AX81" s="4">
        <f t="shared" si="33"/>
        <v>1766935231.7215755</v>
      </c>
      <c r="AY81" s="4">
        <f t="shared" si="34"/>
        <v>1564294697.191963</v>
      </c>
      <c r="AZ81" s="16">
        <f t="shared" si="35"/>
        <v>19.036998640610626</v>
      </c>
      <c r="BA81" s="16">
        <f t="shared" si="36"/>
        <v>20.294362504894952</v>
      </c>
      <c r="BB81" s="16">
        <f t="shared" si="40"/>
        <v>1.2573638642843257</v>
      </c>
    </row>
    <row r="82" spans="1:54">
      <c r="A82" t="s">
        <v>74</v>
      </c>
      <c r="B82" s="1">
        <v>87082</v>
      </c>
      <c r="C82" s="1" t="s">
        <v>86</v>
      </c>
      <c r="D82">
        <v>81</v>
      </c>
      <c r="E82" s="2">
        <v>350.46480300000002</v>
      </c>
      <c r="F82" s="3">
        <v>33893</v>
      </c>
      <c r="G82" s="1">
        <v>28493</v>
      </c>
      <c r="H82" s="2">
        <f>F82/E82</f>
        <v>96.708712857536213</v>
      </c>
      <c r="I82" s="2">
        <f>G82/E82</f>
        <v>81.300603530220968</v>
      </c>
      <c r="J82" s="2">
        <f>(G82-F82)/F82*100</f>
        <v>-15.932493435222611</v>
      </c>
      <c r="K82" s="4">
        <f>F82*105</f>
        <v>3558765</v>
      </c>
      <c r="L82" s="4">
        <f t="shared" si="26"/>
        <v>3191216</v>
      </c>
      <c r="M82">
        <v>27</v>
      </c>
      <c r="N82">
        <v>29427030</v>
      </c>
      <c r="O82">
        <v>5853870</v>
      </c>
      <c r="P82">
        <v>28</v>
      </c>
      <c r="Q82">
        <v>39449200</v>
      </c>
      <c r="R82">
        <v>6571460</v>
      </c>
      <c r="S82" s="17">
        <f t="shared" si="37"/>
        <v>3.7037037037037033</v>
      </c>
      <c r="T82" s="1">
        <v>14089399</v>
      </c>
      <c r="U82">
        <v>4018454</v>
      </c>
      <c r="V82" s="10">
        <v>13925645</v>
      </c>
      <c r="W82" s="10">
        <v>3150514</v>
      </c>
      <c r="X82" s="2">
        <f>T82/E82/1000000*100</f>
        <v>4.0202037064475196</v>
      </c>
      <c r="Y82" s="2">
        <f>V82/E82/1000000*100</f>
        <v>3.9734789002477942</v>
      </c>
      <c r="Z82" s="2">
        <f>(V82-T82)/T82*100</f>
        <v>-1.1622497169680552</v>
      </c>
      <c r="AA82" s="2">
        <f>U82/E82/1000000*100</f>
        <v>1.146607010347912</v>
      </c>
      <c r="AB82" s="2">
        <f>W82/E82/1000000*100</f>
        <v>0.89895303980069008</v>
      </c>
      <c r="AC82" s="2">
        <f>(W82-U82)/U82*100</f>
        <v>-21.598853688508068</v>
      </c>
      <c r="AD82">
        <v>1.9956588173133221</v>
      </c>
      <c r="AE82">
        <v>0.27756075496525351</v>
      </c>
      <c r="AF82">
        <v>2.1028405980010954</v>
      </c>
      <c r="AG82">
        <v>0.42900670322973794</v>
      </c>
      <c r="AH82" s="4">
        <f>T82*AD82+U82*AE82</f>
        <v>29232998.471028645</v>
      </c>
      <c r="AI82" s="4">
        <f t="shared" si="27"/>
        <v>30635003.283970099</v>
      </c>
      <c r="AJ82" s="4">
        <f>K82+O82+AH82</f>
        <v>38645633.471028641</v>
      </c>
      <c r="AK82" s="4">
        <f>AJ82/E82</f>
        <v>110269.65658240048</v>
      </c>
      <c r="AL82" s="4">
        <f>L82+R82+AI82</f>
        <v>40397679.283970103</v>
      </c>
      <c r="AM82" s="4">
        <f>AL82/E82</f>
        <v>115268.86277356104</v>
      </c>
      <c r="AN82" s="4">
        <f t="shared" si="28"/>
        <v>1752045.8129414618</v>
      </c>
      <c r="AO82" s="16">
        <f t="shared" si="29"/>
        <v>4.5336190808074415</v>
      </c>
      <c r="AP82">
        <v>662002000</v>
      </c>
      <c r="AQ82" s="9">
        <v>658351800</v>
      </c>
      <c r="AR82" s="18">
        <f t="shared" si="38"/>
        <v>-0.55138806227171522</v>
      </c>
      <c r="AS82" s="4">
        <f>609000*E82</f>
        <v>213433065.02700001</v>
      </c>
      <c r="AT82" s="4">
        <f t="shared" si="30"/>
        <v>448568934.97299999</v>
      </c>
      <c r="AU82" s="4">
        <f t="shared" si="31"/>
        <v>444918734.97299999</v>
      </c>
      <c r="AV82" s="4">
        <f t="shared" si="39"/>
        <v>-3650200</v>
      </c>
      <c r="AW82" s="16">
        <f t="shared" si="32"/>
        <v>-0.81374337708421796</v>
      </c>
      <c r="AX82" s="4">
        <f t="shared" si="33"/>
        <v>409923301.50197136</v>
      </c>
      <c r="AY82" s="4">
        <f t="shared" si="34"/>
        <v>404521055.68902987</v>
      </c>
      <c r="AZ82" s="16">
        <f t="shared" si="35"/>
        <v>8.61531650054072</v>
      </c>
      <c r="BA82" s="16">
        <f t="shared" si="36"/>
        <v>9.079788309301394</v>
      </c>
      <c r="BB82" s="16">
        <f t="shared" si="40"/>
        <v>0.46447180876067407</v>
      </c>
    </row>
    <row r="83" spans="1:54">
      <c r="A83" t="s">
        <v>74</v>
      </c>
      <c r="B83" s="1">
        <v>87083</v>
      </c>
      <c r="C83" s="1" t="s">
        <v>87</v>
      </c>
      <c r="D83">
        <v>82</v>
      </c>
      <c r="E83" s="2">
        <v>472.75941699999998</v>
      </c>
      <c r="F83" s="3">
        <v>40421</v>
      </c>
      <c r="G83" s="1">
        <v>45775</v>
      </c>
      <c r="H83" s="2">
        <f>F83/E83</f>
        <v>85.500147742165439</v>
      </c>
      <c r="I83" s="2">
        <f>G83/E83</f>
        <v>96.82514690130435</v>
      </c>
      <c r="J83" s="2">
        <f>(G83-F83)/F83*100</f>
        <v>13.245590163528858</v>
      </c>
      <c r="K83" s="4">
        <f>F83*105</f>
        <v>4244205</v>
      </c>
      <c r="L83" s="4">
        <f t="shared" si="26"/>
        <v>5126800</v>
      </c>
      <c r="M83">
        <v>12</v>
      </c>
      <c r="N83">
        <v>13078680</v>
      </c>
      <c r="O83">
        <v>2601720</v>
      </c>
      <c r="P83">
        <v>12</v>
      </c>
      <c r="Q83">
        <v>16906800</v>
      </c>
      <c r="R83">
        <v>2816340</v>
      </c>
      <c r="S83" s="17">
        <f t="shared" si="37"/>
        <v>0</v>
      </c>
      <c r="T83" s="1">
        <v>51190660</v>
      </c>
      <c r="U83">
        <v>3484458</v>
      </c>
      <c r="V83" s="10">
        <v>41270755</v>
      </c>
      <c r="W83" s="10">
        <v>2793258</v>
      </c>
      <c r="X83" s="2">
        <f>T83/E83/1000000*100</f>
        <v>10.828057180720316</v>
      </c>
      <c r="Y83" s="2">
        <f>V83/E83/1000000*100</f>
        <v>8.7297584174827776</v>
      </c>
      <c r="Z83" s="2">
        <f>(V83-T83)/T83*100</f>
        <v>-19.378349487973001</v>
      </c>
      <c r="AA83" s="2">
        <f>U83/E83/1000000*100</f>
        <v>0.7370467672778267</v>
      </c>
      <c r="AB83" s="2">
        <f>W83/E83/1000000*100</f>
        <v>0.59084132426705316</v>
      </c>
      <c r="AC83" s="2">
        <f>(W83-U83)/U83*100</f>
        <v>-19.836657523207339</v>
      </c>
      <c r="AD83">
        <v>1.9956588173133221</v>
      </c>
      <c r="AE83">
        <v>0.27756075496525351</v>
      </c>
      <c r="AF83">
        <v>2.1028405980010954</v>
      </c>
      <c r="AG83">
        <v>0.42900670322973794</v>
      </c>
      <c r="AH83" s="4">
        <f>T83*AD83+U83*AE83</f>
        <v>103126240.7862131</v>
      </c>
      <c r="AI83" s="4">
        <f t="shared" si="27"/>
        <v>87984145.530006796</v>
      </c>
      <c r="AJ83" s="4">
        <f>K83+O83+AH83</f>
        <v>109972165.7862131</v>
      </c>
      <c r="AK83" s="4">
        <f>AJ83/E83</f>
        <v>232617.61020873141</v>
      </c>
      <c r="AL83" s="4">
        <f>L83+R83+AI83</f>
        <v>95927285.530006796</v>
      </c>
      <c r="AM83" s="4">
        <f>AL83/E83</f>
        <v>202909.30668020263</v>
      </c>
      <c r="AN83" s="4">
        <f t="shared" si="28"/>
        <v>-14044880.256206304</v>
      </c>
      <c r="AO83" s="16">
        <f t="shared" si="29"/>
        <v>-12.771304589481014</v>
      </c>
      <c r="AP83">
        <v>981361000</v>
      </c>
      <c r="AQ83" s="9">
        <v>925125500</v>
      </c>
      <c r="AR83" s="18">
        <f t="shared" si="38"/>
        <v>-5.7303581454734802</v>
      </c>
      <c r="AS83" s="4">
        <f>609000*E83</f>
        <v>287910484.95300001</v>
      </c>
      <c r="AT83" s="4">
        <f t="shared" si="30"/>
        <v>693450515.04699993</v>
      </c>
      <c r="AU83" s="4">
        <f t="shared" si="31"/>
        <v>637215015.04699993</v>
      </c>
      <c r="AV83" s="4">
        <f t="shared" si="39"/>
        <v>-56235500</v>
      </c>
      <c r="AW83" s="16">
        <f t="shared" si="32"/>
        <v>-8.1095188163770473</v>
      </c>
      <c r="AX83" s="4">
        <f t="shared" si="33"/>
        <v>583478349.26078677</v>
      </c>
      <c r="AY83" s="4">
        <f t="shared" si="34"/>
        <v>541287729.51699317</v>
      </c>
      <c r="AZ83" s="16">
        <f t="shared" si="35"/>
        <v>15.858689755066305</v>
      </c>
      <c r="BA83" s="16">
        <f t="shared" si="36"/>
        <v>15.054147071994429</v>
      </c>
      <c r="BB83" s="16">
        <f t="shared" si="40"/>
        <v>-0.80454268307187604</v>
      </c>
    </row>
    <row r="84" spans="1:54">
      <c r="A84" t="s">
        <v>88</v>
      </c>
      <c r="B84" s="1">
        <v>88084</v>
      </c>
      <c r="C84" s="1" t="s">
        <v>89</v>
      </c>
      <c r="D84">
        <v>83</v>
      </c>
      <c r="E84" s="2">
        <v>3578.0852420000001</v>
      </c>
      <c r="F84" s="3">
        <v>469999</v>
      </c>
      <c r="G84" s="1">
        <v>464926</v>
      </c>
      <c r="H84" s="2">
        <f>F84/E84</f>
        <v>131.35489185195885</v>
      </c>
      <c r="I84" s="2">
        <f>G84/E84</f>
        <v>129.93709443884734</v>
      </c>
      <c r="J84" s="2">
        <f>(G84-F84)/F84*100</f>
        <v>-1.0793639986468055</v>
      </c>
      <c r="K84" s="4">
        <f>F84*105</f>
        <v>49349895</v>
      </c>
      <c r="L84" s="4">
        <f t="shared" si="26"/>
        <v>52071712</v>
      </c>
      <c r="M84">
        <v>307</v>
      </c>
      <c r="N84">
        <v>334596230</v>
      </c>
      <c r="O84">
        <v>66560670</v>
      </c>
      <c r="P84">
        <v>233</v>
      </c>
      <c r="Q84">
        <v>328273700</v>
      </c>
      <c r="R84">
        <v>54683935</v>
      </c>
      <c r="S84" s="17">
        <f t="shared" si="37"/>
        <v>-24.104234527687296</v>
      </c>
      <c r="T84" s="1">
        <v>266050197</v>
      </c>
      <c r="U84">
        <v>219520912</v>
      </c>
      <c r="V84" s="10">
        <v>221125136</v>
      </c>
      <c r="W84" s="10">
        <v>199634106</v>
      </c>
      <c r="X84" s="2">
        <f>T84/E84/1000000*100</f>
        <v>7.4355466403390951</v>
      </c>
      <c r="Y84" s="2">
        <f>V84/E84/1000000*100</f>
        <v>6.1799851329534095</v>
      </c>
      <c r="Z84" s="2">
        <f>(V84-T84)/T84*100</f>
        <v>-16.885934123176011</v>
      </c>
      <c r="AA84" s="2">
        <f>U84/E84/1000000*100</f>
        <v>6.1351504269165202</v>
      </c>
      <c r="AB84" s="2">
        <f>W84/E84/1000000*100</f>
        <v>5.579355786627735</v>
      </c>
      <c r="AC84" s="2">
        <f>(W84-U84)/U84*100</f>
        <v>-9.0591852132975834</v>
      </c>
      <c r="AD84">
        <v>2.0082629782647747</v>
      </c>
      <c r="AE84">
        <v>0.13322916238332166</v>
      </c>
      <c r="AF84">
        <v>2.1803136726642935</v>
      </c>
      <c r="AG84">
        <v>0.2340036563071298</v>
      </c>
      <c r="AH84" s="4">
        <f>T84*AD84+U84*AE84</f>
        <v>563545348.22653294</v>
      </c>
      <c r="AI84" s="4">
        <f t="shared" si="27"/>
        <v>528837268.11815649</v>
      </c>
      <c r="AJ84" s="4">
        <f>K84+O84+AH84</f>
        <v>679455913.22653294</v>
      </c>
      <c r="AK84" s="4">
        <f>AJ84/E84</f>
        <v>189893.71892290231</v>
      </c>
      <c r="AL84" s="4">
        <f>L84+R84+AI84</f>
        <v>635592915.11815643</v>
      </c>
      <c r="AM84" s="4">
        <f>AL84/E84</f>
        <v>177634.92821732961</v>
      </c>
      <c r="AN84" s="4">
        <f t="shared" si="28"/>
        <v>-43862998.108376503</v>
      </c>
      <c r="AO84" s="16">
        <f t="shared" si="29"/>
        <v>-6.4556062070435498</v>
      </c>
      <c r="AP84">
        <v>7539529000</v>
      </c>
      <c r="AQ84" s="9">
        <v>6756927200</v>
      </c>
      <c r="AR84" s="18">
        <f t="shared" si="38"/>
        <v>-10.379982622256643</v>
      </c>
      <c r="AS84" s="4">
        <f>609000*E84</f>
        <v>2179053912.3780003</v>
      </c>
      <c r="AT84" s="4">
        <f t="shared" si="30"/>
        <v>5360475087.6219997</v>
      </c>
      <c r="AU84" s="4">
        <f t="shared" si="31"/>
        <v>4577873287.6219997</v>
      </c>
      <c r="AV84" s="4">
        <f t="shared" si="39"/>
        <v>-782601800</v>
      </c>
      <c r="AW84" s="16">
        <f t="shared" si="32"/>
        <v>-14.59948581436605</v>
      </c>
      <c r="AX84" s="4">
        <f t="shared" si="33"/>
        <v>4681019174.3954668</v>
      </c>
      <c r="AY84" s="4">
        <f t="shared" si="34"/>
        <v>3942280372.5038433</v>
      </c>
      <c r="AZ84" s="16">
        <f t="shared" si="35"/>
        <v>12.675292807450605</v>
      </c>
      <c r="BA84" s="16">
        <f t="shared" si="36"/>
        <v>13.88402157911886</v>
      </c>
      <c r="BB84" s="16">
        <f t="shared" si="40"/>
        <v>1.2087287716682553</v>
      </c>
    </row>
    <row r="85" spans="1:54">
      <c r="A85" t="s">
        <v>88</v>
      </c>
      <c r="B85" s="1">
        <v>88085</v>
      </c>
      <c r="C85" s="1" t="s">
        <v>90</v>
      </c>
      <c r="D85">
        <v>84</v>
      </c>
      <c r="E85" s="2">
        <v>925.58702200000005</v>
      </c>
      <c r="F85" s="3">
        <v>79350</v>
      </c>
      <c r="G85" s="1">
        <v>73196</v>
      </c>
      <c r="H85" s="2">
        <f>F85/E85</f>
        <v>85.729378344719265</v>
      </c>
      <c r="I85" s="2">
        <f>G85/E85</f>
        <v>79.080624792943553</v>
      </c>
      <c r="J85" s="2">
        <f>(G85-F85)/F85*100</f>
        <v>-7.7555135475740391</v>
      </c>
      <c r="K85" s="4">
        <f>F85*105</f>
        <v>8331750</v>
      </c>
      <c r="L85" s="4">
        <f t="shared" si="26"/>
        <v>8197952</v>
      </c>
      <c r="M85">
        <v>55</v>
      </c>
      <c r="N85">
        <v>59943950</v>
      </c>
      <c r="O85">
        <v>11924550</v>
      </c>
      <c r="P85">
        <v>39</v>
      </c>
      <c r="Q85">
        <v>54947100</v>
      </c>
      <c r="R85">
        <v>9153105</v>
      </c>
      <c r="S85" s="17">
        <f t="shared" si="37"/>
        <v>-29.09090909090909</v>
      </c>
      <c r="T85" s="1">
        <v>64037830</v>
      </c>
      <c r="U85">
        <v>17641493</v>
      </c>
      <c r="V85" s="10">
        <v>57267580</v>
      </c>
      <c r="W85" s="10">
        <v>12453422</v>
      </c>
      <c r="X85" s="2">
        <f>T85/E85/1000000*100</f>
        <v>6.9186179665341072</v>
      </c>
      <c r="Y85" s="2">
        <f>V85/E85/1000000*100</f>
        <v>6.1871632422261857</v>
      </c>
      <c r="Z85" s="2">
        <f>(V85-T85)/T85*100</f>
        <v>-10.572266424393206</v>
      </c>
      <c r="AA85" s="2">
        <f>U85/E85/1000000*100</f>
        <v>1.9059788632170342</v>
      </c>
      <c r="AB85" s="2">
        <f>W85/E85/1000000*100</f>
        <v>1.3454620369558292</v>
      </c>
      <c r="AC85" s="2">
        <f>(W85-U85)/U85*100</f>
        <v>-29.40834429376244</v>
      </c>
      <c r="AD85">
        <v>2.0082629782647747</v>
      </c>
      <c r="AE85">
        <v>0.13322916238332166</v>
      </c>
      <c r="AF85">
        <v>2.1803136726642935</v>
      </c>
      <c r="AG85">
        <v>0.2340036563071298</v>
      </c>
      <c r="AH85" s="4">
        <f>T85*AD85+U85*AE85</f>
        <v>130955164.53299457</v>
      </c>
      <c r="AI85" s="4">
        <f t="shared" si="27"/>
        <v>127775433.9559319</v>
      </c>
      <c r="AJ85" s="4">
        <f>K85+O85+AH85</f>
        <v>151211464.53299457</v>
      </c>
      <c r="AK85" s="4">
        <f>AJ85/E85</f>
        <v>163368.17710155249</v>
      </c>
      <c r="AL85" s="4">
        <f>L85+R85+AI85</f>
        <v>145126490.9559319</v>
      </c>
      <c r="AM85" s="4">
        <f>AL85/E85</f>
        <v>156793.999382515</v>
      </c>
      <c r="AN85" s="4">
        <f t="shared" si="28"/>
        <v>-6084973.5770626664</v>
      </c>
      <c r="AO85" s="16">
        <f t="shared" si="29"/>
        <v>-4.0241482984479102</v>
      </c>
      <c r="AP85">
        <v>2717560000</v>
      </c>
      <c r="AQ85" s="9">
        <v>2541022300</v>
      </c>
      <c r="AR85" s="18">
        <f t="shared" si="38"/>
        <v>-6.496184076892507</v>
      </c>
      <c r="AS85" s="4">
        <f>609000*E85</f>
        <v>563682496.398</v>
      </c>
      <c r="AT85" s="4">
        <f t="shared" si="30"/>
        <v>2153877503.6020002</v>
      </c>
      <c r="AU85" s="4">
        <f t="shared" si="31"/>
        <v>1977339803.602</v>
      </c>
      <c r="AV85" s="4">
        <f t="shared" si="39"/>
        <v>-176537700.00000024</v>
      </c>
      <c r="AW85" s="16">
        <f t="shared" si="32"/>
        <v>-8.1962739155207487</v>
      </c>
      <c r="AX85" s="4">
        <f t="shared" si="33"/>
        <v>2002666039.0690057</v>
      </c>
      <c r="AY85" s="4">
        <f t="shared" si="34"/>
        <v>1832213312.6460681</v>
      </c>
      <c r="AZ85" s="16">
        <f t="shared" si="35"/>
        <v>7.0204300978174787</v>
      </c>
      <c r="BA85" s="16">
        <f t="shared" si="36"/>
        <v>7.3394815949976726</v>
      </c>
      <c r="BB85" s="16">
        <f t="shared" si="40"/>
        <v>0.31905149718019388</v>
      </c>
    </row>
    <row r="86" spans="1:54">
      <c r="A86" t="s">
        <v>88</v>
      </c>
      <c r="B86" s="1">
        <v>88086</v>
      </c>
      <c r="C86" s="1" t="s">
        <v>91</v>
      </c>
      <c r="D86">
        <v>85</v>
      </c>
      <c r="E86" s="2">
        <v>146.66861800000001</v>
      </c>
      <c r="F86" s="3">
        <v>54444</v>
      </c>
      <c r="G86" s="1">
        <v>63164</v>
      </c>
      <c r="H86" s="2">
        <f>F86/E86</f>
        <v>371.20415220657492</v>
      </c>
      <c r="I86" s="2">
        <f>G86/E86</f>
        <v>430.65790665594187</v>
      </c>
      <c r="J86" s="2">
        <f>(G86-F86)/F86*100</f>
        <v>16.01645727720226</v>
      </c>
      <c r="K86" s="4">
        <f>F86*105</f>
        <v>5716620</v>
      </c>
      <c r="L86" s="4">
        <f t="shared" si="26"/>
        <v>7074368</v>
      </c>
      <c r="M86">
        <v>36</v>
      </c>
      <c r="N86">
        <v>39236040</v>
      </c>
      <c r="O86">
        <v>7805160</v>
      </c>
      <c r="P86">
        <v>29</v>
      </c>
      <c r="Q86">
        <v>40858100</v>
      </c>
      <c r="R86">
        <v>6806155</v>
      </c>
      <c r="S86" s="17">
        <f t="shared" si="37"/>
        <v>-19.444444444444446</v>
      </c>
      <c r="T86" s="1">
        <v>33123615</v>
      </c>
      <c r="U86">
        <v>6469698</v>
      </c>
      <c r="V86" s="10">
        <v>31921486</v>
      </c>
      <c r="W86" s="10">
        <v>5015616</v>
      </c>
      <c r="X86" s="2">
        <f>T86/E86/1000000*100</f>
        <v>22.583982484923936</v>
      </c>
      <c r="Y86" s="2">
        <f>V86/E86/1000000*100</f>
        <v>21.764359980537893</v>
      </c>
      <c r="Z86" s="2">
        <f>(V86-T86)/T86*100</f>
        <v>-3.6292204217444257</v>
      </c>
      <c r="AA86" s="2">
        <f>U86/E86/1000000*100</f>
        <v>4.41109903960505</v>
      </c>
      <c r="AB86" s="2">
        <f>W86/E86/1000000*100</f>
        <v>3.4196926843614222</v>
      </c>
      <c r="AC86" s="2">
        <f>(W86-U86)/U86*100</f>
        <v>-22.475268551947867</v>
      </c>
      <c r="AD86">
        <v>2.0082629782647747</v>
      </c>
      <c r="AE86">
        <v>0.13322916238332166</v>
      </c>
      <c r="AF86">
        <v>2.1803136726642935</v>
      </c>
      <c r="AG86">
        <v>0.2340036563071298</v>
      </c>
      <c r="AH86" s="4">
        <f>T86*AD86+U86*AE86</f>
        <v>67382882.156208813</v>
      </c>
      <c r="AI86" s="4">
        <f t="shared" si="27"/>
        <v>70772524.86019437</v>
      </c>
      <c r="AJ86" s="4">
        <f>K86+O86+AH86</f>
        <v>80904662.156208813</v>
      </c>
      <c r="AK86" s="4">
        <f>AJ86/E86</f>
        <v>551615.35752800782</v>
      </c>
      <c r="AL86" s="4">
        <f>L86+R86+AI86</f>
        <v>84653047.86019437</v>
      </c>
      <c r="AM86" s="4">
        <f>AL86/E86</f>
        <v>577172.19276037882</v>
      </c>
      <c r="AN86" s="4">
        <f t="shared" si="28"/>
        <v>3748385.703985557</v>
      </c>
      <c r="AO86" s="16">
        <f t="shared" si="29"/>
        <v>4.6330898666238323</v>
      </c>
      <c r="AP86">
        <v>196560000</v>
      </c>
      <c r="AQ86" s="9">
        <v>178878900</v>
      </c>
      <c r="AR86" s="18">
        <f t="shared" si="38"/>
        <v>-8.9952686202686198</v>
      </c>
      <c r="AS86" s="4">
        <f>609000*E86</f>
        <v>89321188.362000003</v>
      </c>
      <c r="AT86" s="4">
        <f t="shared" si="30"/>
        <v>107238811.638</v>
      </c>
      <c r="AU86" s="4">
        <f t="shared" si="31"/>
        <v>89557711.637999997</v>
      </c>
      <c r="AV86" s="4">
        <f t="shared" si="39"/>
        <v>-17681100</v>
      </c>
      <c r="AW86" s="16">
        <f t="shared" si="32"/>
        <v>-16.487594118149211</v>
      </c>
      <c r="AX86" s="4">
        <f t="shared" si="33"/>
        <v>26334149.481791183</v>
      </c>
      <c r="AY86" s="4">
        <f t="shared" si="34"/>
        <v>4904663.7778056264</v>
      </c>
      <c r="AZ86" s="16">
        <f t="shared" si="35"/>
        <v>75.443452720563627</v>
      </c>
      <c r="BA86" s="16">
        <f t="shared" si="36"/>
        <v>94.523460137491341</v>
      </c>
      <c r="BB86" s="16">
        <f t="shared" si="40"/>
        <v>19.080007416927714</v>
      </c>
    </row>
    <row r="87" spans="1:54">
      <c r="A87" t="s">
        <v>88</v>
      </c>
      <c r="B87" s="1">
        <v>88087</v>
      </c>
      <c r="C87" s="1" t="s">
        <v>92</v>
      </c>
      <c r="D87">
        <v>86</v>
      </c>
      <c r="E87" s="2">
        <v>460.13608900000003</v>
      </c>
      <c r="F87" s="3">
        <v>265332</v>
      </c>
      <c r="G87" s="1">
        <v>286714</v>
      </c>
      <c r="H87" s="2">
        <f>F87/E87</f>
        <v>576.6380997774769</v>
      </c>
      <c r="I87" s="2">
        <f>G87/E87</f>
        <v>623.10696086261555</v>
      </c>
      <c r="J87" s="2">
        <f>(G87-F87)/F87*100</f>
        <v>8.0585832089608491</v>
      </c>
      <c r="K87" s="4">
        <f>F87*105</f>
        <v>27859860</v>
      </c>
      <c r="L87" s="4">
        <f t="shared" si="26"/>
        <v>32111968</v>
      </c>
      <c r="M87">
        <v>98</v>
      </c>
      <c r="N87">
        <v>106809220</v>
      </c>
      <c r="O87">
        <v>21247380</v>
      </c>
      <c r="P87">
        <v>103</v>
      </c>
      <c r="Q87">
        <v>145116700</v>
      </c>
      <c r="R87">
        <v>24173585</v>
      </c>
      <c r="S87" s="17">
        <f t="shared" si="37"/>
        <v>5.1020408163265305</v>
      </c>
      <c r="T87" s="1">
        <v>61836155</v>
      </c>
      <c r="U87">
        <v>44807374</v>
      </c>
      <c r="V87" s="10">
        <v>46245195</v>
      </c>
      <c r="W87" s="10">
        <v>42288426</v>
      </c>
      <c r="X87" s="2">
        <f>T87/E87/1000000*100</f>
        <v>13.438666620213743</v>
      </c>
      <c r="Y87" s="2">
        <f>V87/E87/1000000*100</f>
        <v>10.050329914461457</v>
      </c>
      <c r="Z87" s="2">
        <f>(V87-T87)/T87*100</f>
        <v>-25.213339995023947</v>
      </c>
      <c r="AA87" s="2">
        <f>U87/E87/1000000*100</f>
        <v>9.737852576914479</v>
      </c>
      <c r="AB87" s="2">
        <f>W87/E87/1000000*100</f>
        <v>9.190417142003394</v>
      </c>
      <c r="AC87" s="2">
        <f>(W87-U87)/U87*100</f>
        <v>-5.6217264595778369</v>
      </c>
      <c r="AD87">
        <v>2.0082629782647747</v>
      </c>
      <c r="AE87">
        <v>0.13322916238332166</v>
      </c>
      <c r="AF87">
        <v>2.1803136726642935</v>
      </c>
      <c r="AG87">
        <v>0.2340036563071298</v>
      </c>
      <c r="AH87" s="4">
        <f>T87*AD87+U87*AE87</f>
        <v>130152909.71135847</v>
      </c>
      <c r="AI87" s="4">
        <f t="shared" si="27"/>
        <v>110724677.25699991</v>
      </c>
      <c r="AJ87" s="4">
        <f>K87+O87+AH87</f>
        <v>179260149.71135849</v>
      </c>
      <c r="AK87" s="4">
        <f>AJ87/E87</f>
        <v>389580.72187065176</v>
      </c>
      <c r="AL87" s="4">
        <f>L87+R87+AI87</f>
        <v>167010230.25699991</v>
      </c>
      <c r="AM87" s="4">
        <f>AL87/E87</f>
        <v>362958.33830369235</v>
      </c>
      <c r="AN87" s="4">
        <f t="shared" si="28"/>
        <v>-12249919.454358578</v>
      </c>
      <c r="AO87" s="16">
        <f t="shared" si="29"/>
        <v>-6.8335988082589356</v>
      </c>
      <c r="AP87">
        <v>752537000</v>
      </c>
      <c r="AQ87" s="9">
        <v>706407900</v>
      </c>
      <c r="AR87" s="18">
        <f t="shared" si="38"/>
        <v>-6.129811557438372</v>
      </c>
      <c r="AS87" s="4">
        <f>609000*E87</f>
        <v>280222878.20100003</v>
      </c>
      <c r="AT87" s="4">
        <f t="shared" si="30"/>
        <v>472314121.79899997</v>
      </c>
      <c r="AU87" s="4">
        <f t="shared" si="31"/>
        <v>426185021.79899997</v>
      </c>
      <c r="AV87" s="4">
        <f t="shared" si="39"/>
        <v>-46129100</v>
      </c>
      <c r="AW87" s="16">
        <f t="shared" si="32"/>
        <v>-9.7666146047673976</v>
      </c>
      <c r="AX87" s="4">
        <f t="shared" si="33"/>
        <v>293053972.08764148</v>
      </c>
      <c r="AY87" s="4">
        <f t="shared" si="34"/>
        <v>259174791.54200006</v>
      </c>
      <c r="AZ87" s="16">
        <f t="shared" si="35"/>
        <v>37.953586699583205</v>
      </c>
      <c r="BA87" s="16">
        <f t="shared" si="36"/>
        <v>39.187259456472951</v>
      </c>
      <c r="BB87" s="16">
        <f t="shared" si="40"/>
        <v>1.2336727568897459</v>
      </c>
    </row>
    <row r="88" spans="1:54">
      <c r="A88" t="s">
        <v>88</v>
      </c>
      <c r="B88" s="1">
        <v>88088</v>
      </c>
      <c r="C88" s="1" t="s">
        <v>93</v>
      </c>
      <c r="D88">
        <v>87</v>
      </c>
      <c r="E88" s="2">
        <v>1226.6873559999999</v>
      </c>
      <c r="F88" s="3">
        <v>120260</v>
      </c>
      <c r="G88" s="1">
        <v>103099</v>
      </c>
      <c r="H88" s="2">
        <f>F88/E88</f>
        <v>98.036389966670541</v>
      </c>
      <c r="I88" s="2">
        <f>G88/E88</f>
        <v>84.04668026919812</v>
      </c>
      <c r="J88" s="2">
        <f>(G88-F88)/F88*100</f>
        <v>-14.269915183768504</v>
      </c>
      <c r="K88" s="4">
        <f>F88*105</f>
        <v>12627300</v>
      </c>
      <c r="L88" s="4">
        <f t="shared" si="26"/>
        <v>11547088</v>
      </c>
      <c r="M88">
        <v>78</v>
      </c>
      <c r="N88">
        <v>85011420</v>
      </c>
      <c r="O88">
        <v>16911180</v>
      </c>
      <c r="P88">
        <v>63</v>
      </c>
      <c r="Q88">
        <v>88760700</v>
      </c>
      <c r="R88">
        <v>14785785</v>
      </c>
      <c r="S88" s="17">
        <f t="shared" si="37"/>
        <v>-19.230769230769234</v>
      </c>
      <c r="T88" s="1">
        <v>101637852</v>
      </c>
      <c r="U88">
        <v>89417487</v>
      </c>
      <c r="V88" s="10">
        <v>90024324</v>
      </c>
      <c r="W88" s="10">
        <v>89753086</v>
      </c>
      <c r="X88" s="2">
        <f>T88/E88/1000000*100</f>
        <v>8.2855547098343134</v>
      </c>
      <c r="Y88" s="2">
        <f>V88/E88/1000000*100</f>
        <v>7.3388156778229643</v>
      </c>
      <c r="Z88" s="2">
        <f>(V88-T88)/T88*100</f>
        <v>-11.426380793643691</v>
      </c>
      <c r="AA88" s="2">
        <f>U88/E88/1000000*100</f>
        <v>7.2893461045831467</v>
      </c>
      <c r="AB88" s="2">
        <f>W88/E88/1000000*100</f>
        <v>7.3167042572826526</v>
      </c>
      <c r="AC88" s="2">
        <f>(W88-U88)/U88*100</f>
        <v>0.37531696680314891</v>
      </c>
      <c r="AD88">
        <v>2.0082629782647747</v>
      </c>
      <c r="AE88">
        <v>0.13322916238332166</v>
      </c>
      <c r="AF88">
        <v>2.1803136726642935</v>
      </c>
      <c r="AG88">
        <v>0.2340036563071298</v>
      </c>
      <c r="AH88" s="4">
        <f>T88*AD88+U88*AE88</f>
        <v>216028552.25738594</v>
      </c>
      <c r="AI88" s="4">
        <f t="shared" si="27"/>
        <v>217283814.77840856</v>
      </c>
      <c r="AJ88" s="4">
        <f>K88+O88+AH88</f>
        <v>245567032.25738594</v>
      </c>
      <c r="AK88" s="4">
        <f>AJ88/E88</f>
        <v>200187.13901000374</v>
      </c>
      <c r="AL88" s="4">
        <f>L88+R88+AI88</f>
        <v>243616687.77840856</v>
      </c>
      <c r="AM88" s="4">
        <f>AL88/E88</f>
        <v>198597.2110879152</v>
      </c>
      <c r="AN88" s="4">
        <f t="shared" si="28"/>
        <v>-1950344.4789773822</v>
      </c>
      <c r="AO88" s="16">
        <f t="shared" si="29"/>
        <v>-0.79422081256134147</v>
      </c>
      <c r="AP88">
        <v>2378104000</v>
      </c>
      <c r="AQ88" s="9">
        <v>2080308800</v>
      </c>
      <c r="AR88" s="18">
        <f t="shared" si="38"/>
        <v>-12.522379172651826</v>
      </c>
      <c r="AS88" s="4">
        <f>609000*E88</f>
        <v>747052599.8039999</v>
      </c>
      <c r="AT88" s="4">
        <f t="shared" si="30"/>
        <v>1631051400.1960001</v>
      </c>
      <c r="AU88" s="4">
        <f t="shared" si="31"/>
        <v>1333256200.1960001</v>
      </c>
      <c r="AV88" s="4">
        <f t="shared" si="39"/>
        <v>-297795200</v>
      </c>
      <c r="AW88" s="16">
        <f t="shared" si="32"/>
        <v>-18.257867285127531</v>
      </c>
      <c r="AX88" s="4">
        <f t="shared" si="33"/>
        <v>1385484367.9386141</v>
      </c>
      <c r="AY88" s="4">
        <f t="shared" si="34"/>
        <v>1089639512.4175916</v>
      </c>
      <c r="AZ88" s="16">
        <f t="shared" si="35"/>
        <v>15.055750678849034</v>
      </c>
      <c r="BA88" s="16">
        <f t="shared" si="36"/>
        <v>18.272308633749073</v>
      </c>
      <c r="BB88" s="16">
        <f t="shared" si="40"/>
        <v>3.2165579549000398</v>
      </c>
    </row>
    <row r="89" spans="1:54">
      <c r="A89" t="s">
        <v>88</v>
      </c>
      <c r="B89" s="1">
        <v>88089</v>
      </c>
      <c r="C89" s="1" t="s">
        <v>94</v>
      </c>
      <c r="D89">
        <v>88</v>
      </c>
      <c r="E89" s="2">
        <v>489.97287999999998</v>
      </c>
      <c r="F89" s="3">
        <v>27315</v>
      </c>
      <c r="G89" s="1">
        <v>26754</v>
      </c>
      <c r="H89" s="2">
        <f>F89/E89</f>
        <v>55.747983439409957</v>
      </c>
      <c r="I89" s="2">
        <f>G89/E89</f>
        <v>54.603022110121692</v>
      </c>
      <c r="J89" s="2">
        <f>(G89-F89)/F89*100</f>
        <v>-2.0538165842943439</v>
      </c>
      <c r="K89" s="4">
        <f>F89*105</f>
        <v>2868075</v>
      </c>
      <c r="L89" s="4">
        <f t="shared" si="26"/>
        <v>2996448</v>
      </c>
      <c r="M89">
        <v>9</v>
      </c>
      <c r="N89">
        <v>9809010</v>
      </c>
      <c r="O89">
        <v>1951290</v>
      </c>
      <c r="P89">
        <v>10</v>
      </c>
      <c r="Q89">
        <v>14089000</v>
      </c>
      <c r="R89">
        <v>2346950</v>
      </c>
      <c r="S89" s="17">
        <f t="shared" si="37"/>
        <v>11.111111111111111</v>
      </c>
      <c r="T89" s="1">
        <v>37026371</v>
      </c>
      <c r="U89">
        <v>7713224</v>
      </c>
      <c r="V89" s="10">
        <v>33161303</v>
      </c>
      <c r="W89" s="10">
        <v>6317853</v>
      </c>
      <c r="X89" s="2">
        <f>T89/E89/1000000*100</f>
        <v>7.5568204917790549</v>
      </c>
      <c r="Y89" s="2">
        <f>V89/E89/1000000*100</f>
        <v>6.7679874445295827</v>
      </c>
      <c r="Z89" s="2">
        <f>(V89-T89)/T89*100</f>
        <v>-10.438689765194651</v>
      </c>
      <c r="AA89" s="2">
        <f>U89/E89/1000000*100</f>
        <v>1.5742144748909368</v>
      </c>
      <c r="AB89" s="2">
        <f>W89/E89/1000000*100</f>
        <v>1.2894291210566593</v>
      </c>
      <c r="AC89" s="2">
        <f>(W89-U89)/U89*100</f>
        <v>-18.09063239962952</v>
      </c>
      <c r="AD89">
        <v>2.0082629782647747</v>
      </c>
      <c r="AE89">
        <v>0.13322916238332166</v>
      </c>
      <c r="AF89">
        <v>2.1803136726642935</v>
      </c>
      <c r="AG89">
        <v>0.2340036563071298</v>
      </c>
      <c r="AH89" s="4">
        <f>T89*AD89+U89*AE89</f>
        <v>75386316.471591428</v>
      </c>
      <c r="AI89" s="4">
        <f t="shared" si="27"/>
        <v>73780443.036274433</v>
      </c>
      <c r="AJ89" s="4">
        <f>K89+O89+AH89</f>
        <v>80205681.471591428</v>
      </c>
      <c r="AK89" s="4">
        <f>AJ89/E89</f>
        <v>163694.12419640741</v>
      </c>
      <c r="AL89" s="4">
        <f>L89+R89+AI89</f>
        <v>79123841.036274433</v>
      </c>
      <c r="AM89" s="4">
        <f>AL89/E89</f>
        <v>161486.16436949416</v>
      </c>
      <c r="AN89" s="4">
        <f t="shared" si="28"/>
        <v>-1081840.4353169948</v>
      </c>
      <c r="AO89" s="16">
        <f t="shared" si="29"/>
        <v>-1.3488326705386562</v>
      </c>
      <c r="AP89">
        <v>1383946000</v>
      </c>
      <c r="AQ89" s="9">
        <v>1265797300</v>
      </c>
      <c r="AR89" s="18">
        <f t="shared" si="38"/>
        <v>-8.5370888748549429</v>
      </c>
      <c r="AS89" s="4">
        <f>609000*E89</f>
        <v>298393483.91999996</v>
      </c>
      <c r="AT89" s="4">
        <f t="shared" si="30"/>
        <v>1085552516.0799999</v>
      </c>
      <c r="AU89" s="4">
        <f t="shared" si="31"/>
        <v>967403816.08000004</v>
      </c>
      <c r="AV89" s="4">
        <f t="shared" si="39"/>
        <v>-118148699.99999988</v>
      </c>
      <c r="AW89" s="16">
        <f t="shared" si="32"/>
        <v>-10.883738764352225</v>
      </c>
      <c r="AX89" s="4">
        <f t="shared" si="33"/>
        <v>1005346834.6084085</v>
      </c>
      <c r="AY89" s="4">
        <f t="shared" si="34"/>
        <v>888279975.04372561</v>
      </c>
      <c r="AZ89" s="16">
        <f t="shared" si="35"/>
        <v>7.3884662679627251</v>
      </c>
      <c r="BA89" s="16">
        <f t="shared" si="36"/>
        <v>8.1789878974109023</v>
      </c>
      <c r="BB89" s="16">
        <f t="shared" si="40"/>
        <v>0.79052162944817717</v>
      </c>
    </row>
    <row r="90" spans="1:54">
      <c r="A90" t="s">
        <v>88</v>
      </c>
      <c r="B90" s="1">
        <v>88090</v>
      </c>
      <c r="C90" s="1" t="s">
        <v>95</v>
      </c>
      <c r="D90">
        <v>89</v>
      </c>
      <c r="E90" s="2">
        <v>1585.785717</v>
      </c>
      <c r="F90" s="3">
        <v>110618</v>
      </c>
      <c r="G90" s="1">
        <v>99328</v>
      </c>
      <c r="H90" s="2">
        <f>F90/E90</f>
        <v>69.75595681947992</v>
      </c>
      <c r="I90" s="2">
        <f>G90/E90</f>
        <v>62.636457710004713</v>
      </c>
      <c r="J90" s="2">
        <f>(G90-F90)/F90*100</f>
        <v>-10.206295539604767</v>
      </c>
      <c r="K90" s="4">
        <f>F90*105</f>
        <v>11614890</v>
      </c>
      <c r="L90" s="4">
        <f t="shared" si="26"/>
        <v>11124736</v>
      </c>
      <c r="M90">
        <v>56</v>
      </c>
      <c r="N90">
        <v>61033840</v>
      </c>
      <c r="O90">
        <v>12141360</v>
      </c>
      <c r="P90">
        <v>48</v>
      </c>
      <c r="Q90">
        <v>67627200</v>
      </c>
      <c r="R90">
        <v>11265360</v>
      </c>
      <c r="S90" s="17">
        <f t="shared" si="37"/>
        <v>-14.285714285714285</v>
      </c>
      <c r="T90" s="1">
        <v>75029791</v>
      </c>
      <c r="U90">
        <v>76513490</v>
      </c>
      <c r="V90" s="10">
        <v>72257368</v>
      </c>
      <c r="W90" s="10">
        <v>72390033</v>
      </c>
      <c r="X90" s="2">
        <f>T90/E90/1000000*100</f>
        <v>4.7313953074279071</v>
      </c>
      <c r="Y90" s="2">
        <f>V90/E90/1000000*100</f>
        <v>4.5565656964483807</v>
      </c>
      <c r="Z90" s="2">
        <f>(V90-T90)/T90*100</f>
        <v>-3.6950962584981748</v>
      </c>
      <c r="AA90" s="2">
        <f>U90/E90/1000000*100</f>
        <v>4.8249576963493368</v>
      </c>
      <c r="AB90" s="2">
        <f>W90/E90/1000000*100</f>
        <v>4.5649315808536821</v>
      </c>
      <c r="AC90" s="2">
        <f>(W90-U90)/U90*100</f>
        <v>-5.3891895403019783</v>
      </c>
      <c r="AD90">
        <v>2.0082629782647747</v>
      </c>
      <c r="AE90">
        <v>0.13322916238332166</v>
      </c>
      <c r="AF90">
        <v>2.1803136726642935</v>
      </c>
      <c r="AG90">
        <v>0.2340036563071298</v>
      </c>
      <c r="AH90" s="4">
        <f>T90*AD90+U90*AE90</f>
        <v>160873379.71596825</v>
      </c>
      <c r="AI90" s="4">
        <f t="shared" si="27"/>
        <v>174483259.80332917</v>
      </c>
      <c r="AJ90" s="4">
        <f>K90+O90+AH90</f>
        <v>184629629.71596825</v>
      </c>
      <c r="AK90" s="4">
        <f>AJ90/E90</f>
        <v>116427.85512361141</v>
      </c>
      <c r="AL90" s="4">
        <f>L90+R90+AI90</f>
        <v>196873355.80332917</v>
      </c>
      <c r="AM90" s="4">
        <f>AL90/E90</f>
        <v>124148.77602490675</v>
      </c>
      <c r="AN90" s="4">
        <f t="shared" si="28"/>
        <v>12243726.087360919</v>
      </c>
      <c r="AO90" s="16">
        <f t="shared" si="29"/>
        <v>6.6315066038947821</v>
      </c>
      <c r="AP90">
        <v>4147963000</v>
      </c>
      <c r="AQ90" s="9">
        <v>3966232400</v>
      </c>
      <c r="AR90" s="18">
        <f t="shared" si="38"/>
        <v>-4.3812010859306127</v>
      </c>
      <c r="AS90" s="4">
        <f>609000*E90</f>
        <v>965743501.653</v>
      </c>
      <c r="AT90" s="4">
        <f t="shared" si="30"/>
        <v>3182219498.3470001</v>
      </c>
      <c r="AU90" s="4">
        <f t="shared" si="31"/>
        <v>3000488898.3470001</v>
      </c>
      <c r="AV90" s="4">
        <f t="shared" si="39"/>
        <v>-181730600</v>
      </c>
      <c r="AW90" s="16">
        <f t="shared" si="32"/>
        <v>-5.710812849157632</v>
      </c>
      <c r="AX90" s="4">
        <f t="shared" si="33"/>
        <v>2997589868.631032</v>
      </c>
      <c r="AY90" s="4">
        <f t="shared" si="34"/>
        <v>2803615542.5436711</v>
      </c>
      <c r="AZ90" s="16">
        <f t="shared" si="35"/>
        <v>5.8019137212839622</v>
      </c>
      <c r="BA90" s="16">
        <f t="shared" si="36"/>
        <v>6.5613759114985797</v>
      </c>
      <c r="BB90" s="16">
        <f t="shared" si="40"/>
        <v>0.75946219021461747</v>
      </c>
    </row>
    <row r="91" spans="1:54">
      <c r="A91" t="s">
        <v>88</v>
      </c>
      <c r="B91" s="1">
        <v>88091</v>
      </c>
      <c r="C91" s="1" t="s">
        <v>96</v>
      </c>
      <c r="D91">
        <v>90</v>
      </c>
      <c r="E91" s="2">
        <v>2192.9803379999998</v>
      </c>
      <c r="F91" s="3">
        <v>106756</v>
      </c>
      <c r="G91" s="1">
        <v>93735</v>
      </c>
      <c r="H91" s="2">
        <f>F91/E91</f>
        <v>48.680783019405261</v>
      </c>
      <c r="I91" s="2">
        <f>G91/E91</f>
        <v>42.743201284461314</v>
      </c>
      <c r="J91" s="2">
        <f>(G91-F91)/F91*100</f>
        <v>-12.196972535501517</v>
      </c>
      <c r="K91" s="4">
        <f>F91*105</f>
        <v>11209380</v>
      </c>
      <c r="L91" s="4">
        <f t="shared" si="26"/>
        <v>10498320</v>
      </c>
      <c r="M91">
        <v>52</v>
      </c>
      <c r="N91">
        <v>56674280</v>
      </c>
      <c r="O91">
        <v>11274120</v>
      </c>
      <c r="P91">
        <v>39</v>
      </c>
      <c r="Q91">
        <v>54947100</v>
      </c>
      <c r="R91">
        <v>9153105</v>
      </c>
      <c r="S91" s="17">
        <f t="shared" si="37"/>
        <v>-25</v>
      </c>
      <c r="T91" s="1">
        <v>139854913</v>
      </c>
      <c r="U91">
        <v>37285781</v>
      </c>
      <c r="V91" s="10">
        <v>131664405</v>
      </c>
      <c r="W91" s="10">
        <v>30024883</v>
      </c>
      <c r="X91" s="2">
        <f>T91/E91/1000000*100</f>
        <v>6.3773901925426202</v>
      </c>
      <c r="Y91" s="2">
        <f>V91/E91/1000000*100</f>
        <v>6.0039026670014772</v>
      </c>
      <c r="Z91" s="2">
        <f>(V91-T91)/T91*100</f>
        <v>-5.8564320868727728</v>
      </c>
      <c r="AA91" s="2">
        <f>U91/E91/1000000*100</f>
        <v>1.7002332558076951</v>
      </c>
      <c r="AB91" s="2">
        <f>W91/E91/1000000*100</f>
        <v>1.3691359872101143</v>
      </c>
      <c r="AC91" s="2">
        <f>(W91-U91)/U91*100</f>
        <v>-19.473637953299143</v>
      </c>
      <c r="AD91">
        <v>2.0082629782647747</v>
      </c>
      <c r="AE91">
        <v>0.13322916238332166</v>
      </c>
      <c r="AF91">
        <v>2.1803136726642935</v>
      </c>
      <c r="AG91">
        <v>0.2340036563071298</v>
      </c>
      <c r="AH91" s="4">
        <f>T91*AD91+U91*AE91</f>
        <v>285832997.47777891</v>
      </c>
      <c r="AI91" s="4">
        <f t="shared" si="27"/>
        <v>294095634.82690275</v>
      </c>
      <c r="AJ91" s="4">
        <f>K91+O91+AH91</f>
        <v>308316497.47777891</v>
      </c>
      <c r="AK91" s="4">
        <f>AJ91/E91</f>
        <v>140592.45864418641</v>
      </c>
      <c r="AL91" s="4">
        <f>L91+R91+AI91</f>
        <v>313747059.82690275</v>
      </c>
      <c r="AM91" s="4">
        <f>AL91/E91</f>
        <v>143068.79746721321</v>
      </c>
      <c r="AN91" s="4">
        <f t="shared" si="28"/>
        <v>5430562.3491238356</v>
      </c>
      <c r="AO91" s="16">
        <f t="shared" si="29"/>
        <v>1.7613596397044011</v>
      </c>
      <c r="AP91">
        <v>5796064000</v>
      </c>
      <c r="AQ91" s="9">
        <v>5414470600</v>
      </c>
      <c r="AR91" s="18">
        <f t="shared" si="38"/>
        <v>-6.5836643625743267</v>
      </c>
      <c r="AS91" s="4">
        <f>609000*E91</f>
        <v>1335525025.842</v>
      </c>
      <c r="AT91" s="4">
        <f t="shared" si="30"/>
        <v>4460538974.158</v>
      </c>
      <c r="AU91" s="4">
        <f t="shared" si="31"/>
        <v>4078945574.158</v>
      </c>
      <c r="AV91" s="4">
        <f t="shared" si="39"/>
        <v>-381593400</v>
      </c>
      <c r="AW91" s="16">
        <f t="shared" si="32"/>
        <v>-8.5548720056197247</v>
      </c>
      <c r="AX91" s="4">
        <f t="shared" si="33"/>
        <v>4152222476.6802211</v>
      </c>
      <c r="AY91" s="4">
        <f t="shared" si="34"/>
        <v>3765198514.3310971</v>
      </c>
      <c r="AZ91" s="16">
        <f t="shared" si="35"/>
        <v>6.9120906523628953</v>
      </c>
      <c r="BA91" s="16">
        <f t="shared" si="36"/>
        <v>7.6918667857358765</v>
      </c>
      <c r="BB91" s="16">
        <f t="shared" si="40"/>
        <v>0.77977613337298113</v>
      </c>
    </row>
    <row r="92" spans="1:54">
      <c r="A92" t="s">
        <v>97</v>
      </c>
      <c r="B92" s="1">
        <v>89092</v>
      </c>
      <c r="C92" s="1" t="s">
        <v>98</v>
      </c>
      <c r="D92">
        <v>91</v>
      </c>
      <c r="E92" s="2">
        <v>1033.9152630000001</v>
      </c>
      <c r="F92" s="3">
        <v>674857</v>
      </c>
      <c r="G92" s="1">
        <v>645177</v>
      </c>
      <c r="H92" s="2">
        <f>F92/E92</f>
        <v>652.71983512637235</v>
      </c>
      <c r="I92" s="2">
        <f>G92/E92</f>
        <v>624.0134207207268</v>
      </c>
      <c r="J92" s="2">
        <f>(G92-F92)/F92*100</f>
        <v>-4.3979687548621405</v>
      </c>
      <c r="K92" s="4">
        <f>F92*105</f>
        <v>70859985</v>
      </c>
      <c r="L92" s="4">
        <f t="shared" si="26"/>
        <v>72259824</v>
      </c>
      <c r="M92">
        <v>331</v>
      </c>
      <c r="N92">
        <v>360753590</v>
      </c>
      <c r="O92">
        <v>71764110</v>
      </c>
      <c r="P92">
        <v>318</v>
      </c>
      <c r="Q92">
        <v>448030200</v>
      </c>
      <c r="R92">
        <v>74633010</v>
      </c>
      <c r="S92" s="17">
        <f t="shared" si="37"/>
        <v>-3.9274924471299091</v>
      </c>
      <c r="T92" s="1">
        <v>193100086</v>
      </c>
      <c r="U92">
        <v>25921970</v>
      </c>
      <c r="V92" s="10">
        <v>172399519</v>
      </c>
      <c r="W92" s="10">
        <v>19440740</v>
      </c>
      <c r="X92" s="2">
        <f>T92/E92/1000000*100</f>
        <v>18.676587232081509</v>
      </c>
      <c r="Y92" s="2">
        <f>V92/E92/1000000*100</f>
        <v>16.674434082708768</v>
      </c>
      <c r="Z92" s="2">
        <f>(V92-T92)/T92*100</f>
        <v>-10.720123138629777</v>
      </c>
      <c r="AA92" s="2">
        <f>U92/E92/1000000*100</f>
        <v>2.5071658120980849</v>
      </c>
      <c r="AB92" s="2">
        <f>W92/E92/1000000*100</f>
        <v>1.8803030282763125</v>
      </c>
      <c r="AC92" s="2">
        <f>(W92-U92)/U92*100</f>
        <v>-25.002845076975245</v>
      </c>
      <c r="AD92">
        <v>1.9278797488197934</v>
      </c>
      <c r="AE92">
        <v>0.1140765778124074</v>
      </c>
      <c r="AF92">
        <v>2.082710099163481</v>
      </c>
      <c r="AG92">
        <v>0.1772019389047767</v>
      </c>
      <c r="AH92" s="4">
        <f>T92*AD92+U92*AE92</f>
        <v>375230834.92251641</v>
      </c>
      <c r="AI92" s="4">
        <f t="shared" si="27"/>
        <v>362503156.13397008</v>
      </c>
      <c r="AJ92" s="4">
        <f>K92+O92+AH92</f>
        <v>517854929.92251641</v>
      </c>
      <c r="AK92" s="4">
        <f>AJ92/E92</f>
        <v>500867.86456746247</v>
      </c>
      <c r="AL92" s="4">
        <f>L92+R92+AI92</f>
        <v>509395990.13397008</v>
      </c>
      <c r="AM92" s="4">
        <f>AL92/E92</f>
        <v>492686.40125875582</v>
      </c>
      <c r="AN92" s="4">
        <f t="shared" si="28"/>
        <v>-8458939.7885463238</v>
      </c>
      <c r="AO92" s="16">
        <f t="shared" si="29"/>
        <v>-1.6334574221031333</v>
      </c>
      <c r="AP92">
        <v>1932584000</v>
      </c>
      <c r="AQ92" s="9">
        <v>1846097000</v>
      </c>
      <c r="AR92" s="18">
        <f t="shared" si="38"/>
        <v>-4.4752000430511689</v>
      </c>
      <c r="AS92" s="4">
        <f>609000*E92</f>
        <v>629654395.16700006</v>
      </c>
      <c r="AT92" s="4">
        <f t="shared" si="30"/>
        <v>1302929604.8329999</v>
      </c>
      <c r="AU92" s="4">
        <f t="shared" si="31"/>
        <v>1216442604.8329999</v>
      </c>
      <c r="AV92" s="4">
        <f t="shared" si="39"/>
        <v>-86487000</v>
      </c>
      <c r="AW92" s="16">
        <f t="shared" si="32"/>
        <v>-6.6378873946213908</v>
      </c>
      <c r="AX92" s="4">
        <f t="shared" si="33"/>
        <v>785074674.9104836</v>
      </c>
      <c r="AY92" s="4">
        <f t="shared" si="34"/>
        <v>707046614.69902992</v>
      </c>
      <c r="AZ92" s="16">
        <f t="shared" si="35"/>
        <v>39.745426614117903</v>
      </c>
      <c r="BA92" s="16">
        <f t="shared" si="36"/>
        <v>41.875875451098885</v>
      </c>
      <c r="BB92" s="16">
        <f t="shared" si="40"/>
        <v>2.1304488369809818</v>
      </c>
    </row>
    <row r="93" spans="1:54">
      <c r="A93" t="s">
        <v>97</v>
      </c>
      <c r="B93" s="1">
        <v>89093</v>
      </c>
      <c r="C93" s="1" t="s">
        <v>99</v>
      </c>
      <c r="D93">
        <v>92</v>
      </c>
      <c r="E93" s="2">
        <v>540.22081500000002</v>
      </c>
      <c r="F93" s="15">
        <v>43822</v>
      </c>
      <c r="G93" s="1">
        <v>36602</v>
      </c>
      <c r="H93" s="2">
        <f>F93/E93</f>
        <v>81.118681071183829</v>
      </c>
      <c r="I93" s="2">
        <f>G93/E93</f>
        <v>67.75377583331364</v>
      </c>
      <c r="J93" s="2">
        <f>(G93-F93)/F93*100</f>
        <v>-16.475742777600292</v>
      </c>
      <c r="K93" s="4">
        <f>F93*105</f>
        <v>4601310</v>
      </c>
      <c r="L93" s="4">
        <f t="shared" si="26"/>
        <v>4099424</v>
      </c>
      <c r="M93">
        <v>13</v>
      </c>
      <c r="N93">
        <v>14168570</v>
      </c>
      <c r="O93">
        <v>2818530</v>
      </c>
      <c r="P93">
        <v>21</v>
      </c>
      <c r="Q93">
        <v>29586900</v>
      </c>
      <c r="R93">
        <v>4928595</v>
      </c>
      <c r="S93" s="17">
        <f t="shared" si="37"/>
        <v>61.53846153846154</v>
      </c>
      <c r="T93" s="1">
        <v>44622348</v>
      </c>
      <c r="U93">
        <v>8477905</v>
      </c>
      <c r="V93" s="10">
        <v>43314022</v>
      </c>
      <c r="W93" s="10">
        <v>7862572</v>
      </c>
      <c r="X93" s="2">
        <f>T93/E93/1000000*100</f>
        <v>8.2600201178845722</v>
      </c>
      <c r="Y93" s="2">
        <f>V93/E93/1000000*100</f>
        <v>8.0178365581859339</v>
      </c>
      <c r="Z93" s="2">
        <f>(V93-T93)/T93*100</f>
        <v>-2.9319972135935113</v>
      </c>
      <c r="AA93" s="2">
        <f>U93/E93/1000000*100</f>
        <v>1.569340677848557</v>
      </c>
      <c r="AB93" s="2">
        <f>W93/E93/1000000*100</f>
        <v>1.4554366995281363</v>
      </c>
      <c r="AC93" s="2">
        <f>(W93-U93)/U93*100</f>
        <v>-7.2580784993462419</v>
      </c>
      <c r="AD93">
        <v>1.9278797488197934</v>
      </c>
      <c r="AE93">
        <v>0.1140765778124074</v>
      </c>
      <c r="AF93">
        <v>2.082710099163481</v>
      </c>
      <c r="AG93">
        <v>0.1772019389047767</v>
      </c>
      <c r="AH93" s="4">
        <f>T93*AD93+U93*AE93</f>
        <v>86993651.443408102</v>
      </c>
      <c r="AI93" s="4">
        <f t="shared" si="27"/>
        <v>91603814.057967603</v>
      </c>
      <c r="AJ93" s="4">
        <f>K93+O93+AH93</f>
        <v>94413491.443408102</v>
      </c>
      <c r="AK93" s="4">
        <f>AJ93/E93</f>
        <v>174768.33328498848</v>
      </c>
      <c r="AL93" s="4">
        <f>L93+R93+AI93</f>
        <v>100631833.0579676</v>
      </c>
      <c r="AM93" s="4">
        <f>AL93/E93</f>
        <v>186279.0737857215</v>
      </c>
      <c r="AN93" s="4">
        <f t="shared" si="28"/>
        <v>6218341.6145595014</v>
      </c>
      <c r="AO93" s="16">
        <f t="shared" si="29"/>
        <v>6.5862849890333797</v>
      </c>
      <c r="AP93">
        <v>1000275000</v>
      </c>
      <c r="AQ93" s="9">
        <v>984274800</v>
      </c>
      <c r="AR93" s="18">
        <f t="shared" si="38"/>
        <v>-1.5995801154682461</v>
      </c>
      <c r="AS93" s="4">
        <f>609000*E93</f>
        <v>328994476.33500004</v>
      </c>
      <c r="AT93" s="4">
        <f t="shared" si="30"/>
        <v>671280523.66499996</v>
      </c>
      <c r="AU93" s="4">
        <f t="shared" si="31"/>
        <v>655280323.66499996</v>
      </c>
      <c r="AV93" s="4">
        <f t="shared" si="39"/>
        <v>-16000200</v>
      </c>
      <c r="AW93" s="16">
        <f t="shared" si="32"/>
        <v>-2.3835340719619689</v>
      </c>
      <c r="AX93" s="4">
        <f t="shared" si="33"/>
        <v>576867032.22159183</v>
      </c>
      <c r="AY93" s="4">
        <f t="shared" si="34"/>
        <v>554648490.6070323</v>
      </c>
      <c r="AZ93" s="16">
        <f t="shared" si="35"/>
        <v>14.06468504820271</v>
      </c>
      <c r="BA93" s="16">
        <f t="shared" si="36"/>
        <v>15.357066193462233</v>
      </c>
      <c r="BB93" s="16">
        <f t="shared" si="40"/>
        <v>1.2923811452595224</v>
      </c>
    </row>
    <row r="94" spans="1:54">
      <c r="A94" t="s">
        <v>97</v>
      </c>
      <c r="B94" s="1">
        <v>89094</v>
      </c>
      <c r="C94" s="1" t="s">
        <v>100</v>
      </c>
      <c r="D94">
        <v>93</v>
      </c>
      <c r="E94" s="2">
        <v>2865.5789070000001</v>
      </c>
      <c r="F94" s="3">
        <v>1021951</v>
      </c>
      <c r="G94" s="1">
        <v>1076154</v>
      </c>
      <c r="H94" s="2">
        <f>F94/E94</f>
        <v>356.62985845672961</v>
      </c>
      <c r="I94" s="2">
        <f>G94/E94</f>
        <v>375.5450591052246</v>
      </c>
      <c r="J94" s="2">
        <f>(G94-F94)/F94*100</f>
        <v>5.3038746476103062</v>
      </c>
      <c r="K94" s="4">
        <f>F94*105</f>
        <v>107304855</v>
      </c>
      <c r="L94" s="4">
        <f t="shared" si="26"/>
        <v>120529248</v>
      </c>
      <c r="M94">
        <v>649</v>
      </c>
      <c r="N94">
        <v>707338610</v>
      </c>
      <c r="O94">
        <v>140709690</v>
      </c>
      <c r="P94">
        <v>594</v>
      </c>
      <c r="Q94">
        <v>836886600</v>
      </c>
      <c r="R94">
        <v>139408830</v>
      </c>
      <c r="S94" s="17">
        <f t="shared" si="37"/>
        <v>-8.4745762711864394</v>
      </c>
      <c r="T94" s="1">
        <v>618734608</v>
      </c>
      <c r="U94">
        <v>173603444</v>
      </c>
      <c r="V94" s="10">
        <v>568835050</v>
      </c>
      <c r="W94" s="10">
        <v>162429671</v>
      </c>
      <c r="X94" s="2">
        <f>T94/E94/1000000*100</f>
        <v>21.591958486592809</v>
      </c>
      <c r="Y94" s="2">
        <f>V94/E94/1000000*100</f>
        <v>19.850615476351283</v>
      </c>
      <c r="Z94" s="2">
        <f>(V94-T94)/T94*100</f>
        <v>-8.0647756493362337</v>
      </c>
      <c r="AA94" s="2">
        <f>U94/E94/1000000*100</f>
        <v>6.0582328958355909</v>
      </c>
      <c r="AB94" s="2">
        <f>W94/E94/1000000*100</f>
        <v>5.6683021571389585</v>
      </c>
      <c r="AC94" s="2">
        <f>(W94-U94)/U94*100</f>
        <v>-6.4363774949073012</v>
      </c>
      <c r="AD94">
        <v>1.9278797488197934</v>
      </c>
      <c r="AE94">
        <v>0.1140765778124074</v>
      </c>
      <c r="AF94">
        <v>2.082710099163481</v>
      </c>
      <c r="AG94">
        <v>0.1772019389047767</v>
      </c>
      <c r="AH94" s="4">
        <f>T94*AD94+U94*AE94</f>
        <v>1212650007.4451213</v>
      </c>
      <c r="AI94" s="4">
        <f t="shared" si="27"/>
        <v>1213501356.0300286</v>
      </c>
      <c r="AJ94" s="4">
        <f>K94+O94+AH94</f>
        <v>1460664552.4451213</v>
      </c>
      <c r="AK94" s="4">
        <f>AJ94/E94</f>
        <v>509727.56285894912</v>
      </c>
      <c r="AL94" s="4">
        <f>L94+R94+AI94</f>
        <v>1473439434.0300286</v>
      </c>
      <c r="AM94" s="4">
        <f>AL94/E94</f>
        <v>514185.60851028364</v>
      </c>
      <c r="AN94" s="4">
        <f t="shared" si="28"/>
        <v>12774881.584907293</v>
      </c>
      <c r="AO94" s="16">
        <f t="shared" si="29"/>
        <v>0.87459379797520331</v>
      </c>
      <c r="AP94">
        <v>6033352000</v>
      </c>
      <c r="AQ94" s="9">
        <v>5530465800</v>
      </c>
      <c r="AR94" s="18">
        <f t="shared" si="38"/>
        <v>-8.3351045985714087</v>
      </c>
      <c r="AS94" s="4">
        <f>609000*E94</f>
        <v>1745137554.3630002</v>
      </c>
      <c r="AT94" s="4">
        <f t="shared" si="30"/>
        <v>4288214445.6370001</v>
      </c>
      <c r="AU94" s="4">
        <f t="shared" si="31"/>
        <v>3785328245.6370001</v>
      </c>
      <c r="AV94" s="4">
        <f t="shared" si="39"/>
        <v>-502886200</v>
      </c>
      <c r="AW94" s="16">
        <f t="shared" si="32"/>
        <v>-11.727170046536651</v>
      </c>
      <c r="AX94" s="4">
        <f t="shared" si="33"/>
        <v>2827549893.1918788</v>
      </c>
      <c r="AY94" s="4">
        <f t="shared" si="34"/>
        <v>2311888811.6069717</v>
      </c>
      <c r="AZ94" s="16">
        <f t="shared" si="35"/>
        <v>34.062301943207608</v>
      </c>
      <c r="BA94" s="16">
        <f t="shared" si="36"/>
        <v>38.925010947949538</v>
      </c>
      <c r="BB94" s="16">
        <f t="shared" si="40"/>
        <v>4.8627090047419301</v>
      </c>
    </row>
    <row r="95" spans="1:54">
      <c r="A95" t="s">
        <v>97</v>
      </c>
      <c r="B95" s="1">
        <v>89095</v>
      </c>
      <c r="C95" s="1" t="s">
        <v>101</v>
      </c>
      <c r="D95">
        <v>94</v>
      </c>
      <c r="E95" s="2">
        <v>628.23191799999995</v>
      </c>
      <c r="F95" s="3">
        <v>184047</v>
      </c>
      <c r="G95" s="1">
        <v>146260</v>
      </c>
      <c r="H95" s="2">
        <f>F95/E95</f>
        <v>292.96028222494738</v>
      </c>
      <c r="I95" s="2">
        <f>G95/E95</f>
        <v>232.81211254853818</v>
      </c>
      <c r="J95" s="2">
        <f>(G95-F95)/F95*100</f>
        <v>-20.531168668872624</v>
      </c>
      <c r="K95" s="4">
        <f>F95*105</f>
        <v>19324935</v>
      </c>
      <c r="L95" s="4">
        <f t="shared" si="26"/>
        <v>16381120</v>
      </c>
      <c r="M95">
        <v>88</v>
      </c>
      <c r="N95">
        <v>95910320</v>
      </c>
      <c r="O95">
        <v>19079280</v>
      </c>
      <c r="P95">
        <v>80</v>
      </c>
      <c r="Q95">
        <v>112712000</v>
      </c>
      <c r="R95">
        <v>18775600</v>
      </c>
      <c r="S95" s="17">
        <f t="shared" si="37"/>
        <v>-9.0909090909090917</v>
      </c>
      <c r="T95" s="1">
        <v>125688156</v>
      </c>
      <c r="U95">
        <v>84458283</v>
      </c>
      <c r="V95" s="10">
        <v>119469775</v>
      </c>
      <c r="W95" s="10">
        <v>85478024</v>
      </c>
      <c r="X95" s="2">
        <f>T95/E95/1000000*100</f>
        <v>20.006649200526613</v>
      </c>
      <c r="Y95" s="2">
        <f>V95/E95/1000000*100</f>
        <v>19.016826680875518</v>
      </c>
      <c r="Z95" s="2">
        <f>(V95-T95)/T95*100</f>
        <v>-4.9474677629927193</v>
      </c>
      <c r="AA95" s="2">
        <f>U95/E95/1000000*100</f>
        <v>13.443806432006214</v>
      </c>
      <c r="AB95" s="2">
        <f>W95/E95/1000000*100</f>
        <v>13.606125628274748</v>
      </c>
      <c r="AC95" s="2">
        <f>(W95-U95)/U95*100</f>
        <v>1.2073901620756369</v>
      </c>
      <c r="AD95">
        <v>1.9278797488197934</v>
      </c>
      <c r="AE95">
        <v>0.1140765778124074</v>
      </c>
      <c r="AF95">
        <v>2.082710099163481</v>
      </c>
      <c r="AG95">
        <v>0.1772019389047767</v>
      </c>
      <c r="AH95" s="4">
        <f>T95*AD95+U95*AE95</f>
        <v>251946362.51145485</v>
      </c>
      <c r="AI95" s="4">
        <f t="shared" si="27"/>
        <v>263967778.5238378</v>
      </c>
      <c r="AJ95" s="4">
        <f>K95+O95+AH95</f>
        <v>290350577.51145482</v>
      </c>
      <c r="AK95" s="4">
        <f>AJ95/E95</f>
        <v>462171.00594919926</v>
      </c>
      <c r="AL95" s="4">
        <f>L95+R95+AI95</f>
        <v>299124498.5238378</v>
      </c>
      <c r="AM95" s="4">
        <f>AL95/E95</f>
        <v>476137.06014191691</v>
      </c>
      <c r="AN95" s="4">
        <f t="shared" si="28"/>
        <v>8773921.0123829842</v>
      </c>
      <c r="AO95" s="16">
        <f t="shared" si="29"/>
        <v>3.0218369419419662</v>
      </c>
      <c r="AP95">
        <v>1388343000</v>
      </c>
      <c r="AQ95" s="9">
        <v>1231079600</v>
      </c>
      <c r="AR95" s="18">
        <f t="shared" si="38"/>
        <v>-11.327416927949361</v>
      </c>
      <c r="AS95" s="4">
        <f>609000*E95</f>
        <v>382593238.06199998</v>
      </c>
      <c r="AT95" s="4">
        <f t="shared" si="30"/>
        <v>1005749761.938</v>
      </c>
      <c r="AU95" s="4">
        <f t="shared" si="31"/>
        <v>848486361.93799996</v>
      </c>
      <c r="AV95" s="4">
        <f t="shared" si="39"/>
        <v>-157263400</v>
      </c>
      <c r="AW95" s="16">
        <f t="shared" si="32"/>
        <v>-15.636434225643356</v>
      </c>
      <c r="AX95" s="4">
        <f t="shared" si="33"/>
        <v>715399184.42654514</v>
      </c>
      <c r="AY95" s="4">
        <f t="shared" si="34"/>
        <v>549361863.41416216</v>
      </c>
      <c r="AZ95" s="16">
        <f t="shared" si="35"/>
        <v>28.869067485730476</v>
      </c>
      <c r="BA95" s="16">
        <f t="shared" si="36"/>
        <v>35.253895871775391</v>
      </c>
      <c r="BB95" s="16">
        <f t="shared" si="40"/>
        <v>6.3848283860449158</v>
      </c>
    </row>
    <row r="96" spans="1:54">
      <c r="A96" t="s">
        <v>97</v>
      </c>
      <c r="B96" s="1">
        <v>89096</v>
      </c>
      <c r="C96" s="1" t="s">
        <v>102</v>
      </c>
      <c r="D96">
        <v>95</v>
      </c>
      <c r="E96" s="2">
        <v>434.46245399999998</v>
      </c>
      <c r="F96" s="15">
        <v>100817</v>
      </c>
      <c r="G96" s="1">
        <v>92302</v>
      </c>
      <c r="H96" s="2">
        <f>F96/E96</f>
        <v>232.04997134228773</v>
      </c>
      <c r="I96" s="2">
        <f>G96/E96</f>
        <v>212.45103955519249</v>
      </c>
      <c r="J96" s="2">
        <f>(G96-F96)/F96*100</f>
        <v>-8.4459962109564852</v>
      </c>
      <c r="K96" s="4">
        <f>F96*105</f>
        <v>10585785</v>
      </c>
      <c r="L96" s="4">
        <f t="shared" si="26"/>
        <v>10337824</v>
      </c>
      <c r="M96">
        <v>52</v>
      </c>
      <c r="N96">
        <v>56674280</v>
      </c>
      <c r="O96">
        <v>11274120</v>
      </c>
      <c r="P96">
        <v>42</v>
      </c>
      <c r="Q96">
        <v>59173800</v>
      </c>
      <c r="R96">
        <v>9857190</v>
      </c>
      <c r="S96" s="17">
        <f t="shared" si="37"/>
        <v>-19.230769230769234</v>
      </c>
      <c r="T96" s="1">
        <v>70035055</v>
      </c>
      <c r="U96">
        <v>53018609</v>
      </c>
      <c r="V96" s="10">
        <v>68960909</v>
      </c>
      <c r="W96" s="10">
        <v>52361634</v>
      </c>
      <c r="X96" s="2">
        <f>T96/E96/1000000*100</f>
        <v>16.119932655906787</v>
      </c>
      <c r="Y96" s="2">
        <f>V96/E96/1000000*100</f>
        <v>15.872697022514171</v>
      </c>
      <c r="Z96" s="2">
        <f>(V96-T96)/T96*100</f>
        <v>-1.5337262175349187</v>
      </c>
      <c r="AA96" s="2">
        <f>U96/E96/1000000*100</f>
        <v>12.203266015709611</v>
      </c>
      <c r="AB96" s="2">
        <f>W96/E96/1000000*100</f>
        <v>12.052050417226619</v>
      </c>
      <c r="AC96" s="2">
        <f>(W96-U96)/U96*100</f>
        <v>-1.2391403931400766</v>
      </c>
      <c r="AD96">
        <v>1.9278797488197934</v>
      </c>
      <c r="AE96">
        <v>0.1140765778124074</v>
      </c>
      <c r="AF96">
        <v>2.082710099163481</v>
      </c>
      <c r="AG96">
        <v>0.1772019389047767</v>
      </c>
      <c r="AH96" s="4">
        <f>T96*AD96+U96*AE96</f>
        <v>141067345.71707451</v>
      </c>
      <c r="AI96" s="4">
        <f t="shared" si="27"/>
        <v>152904164.69081607</v>
      </c>
      <c r="AJ96" s="4">
        <f>K96+O96+AH96</f>
        <v>162927250.71707451</v>
      </c>
      <c r="AK96" s="4">
        <f>AJ96/E96</f>
        <v>375008.81656640122</v>
      </c>
      <c r="AL96" s="4">
        <f>L96+R96+AI96</f>
        <v>173099178.69081607</v>
      </c>
      <c r="AM96" s="4">
        <f>AL96/E96</f>
        <v>398421.49096459342</v>
      </c>
      <c r="AN96" s="4">
        <f t="shared" si="28"/>
        <v>10171927.973741561</v>
      </c>
      <c r="AO96" s="16">
        <f t="shared" si="29"/>
        <v>6.2432330558411371</v>
      </c>
      <c r="AP96">
        <v>863380000</v>
      </c>
      <c r="AQ96" s="9">
        <v>864155100</v>
      </c>
      <c r="AR96" s="18">
        <f t="shared" si="38"/>
        <v>8.9775070073432328E-2</v>
      </c>
      <c r="AS96" s="4">
        <f>609000*E96</f>
        <v>264587634.486</v>
      </c>
      <c r="AT96" s="4">
        <f t="shared" si="30"/>
        <v>598792365.51399994</v>
      </c>
      <c r="AU96" s="4">
        <f t="shared" si="31"/>
        <v>599567465.51399994</v>
      </c>
      <c r="AV96" s="4">
        <f t="shared" si="39"/>
        <v>775100</v>
      </c>
      <c r="AW96" s="16">
        <f t="shared" si="32"/>
        <v>0.12944386813192893</v>
      </c>
      <c r="AX96" s="4">
        <f t="shared" si="33"/>
        <v>435865114.79692543</v>
      </c>
      <c r="AY96" s="4">
        <f t="shared" si="34"/>
        <v>426468286.82318389</v>
      </c>
      <c r="AZ96" s="16">
        <f t="shared" si="35"/>
        <v>27.209306614525502</v>
      </c>
      <c r="BA96" s="16">
        <f t="shared" si="36"/>
        <v>28.870675719941012</v>
      </c>
      <c r="BB96" s="16">
        <f t="shared" si="40"/>
        <v>1.6613691054155098</v>
      </c>
    </row>
    <row r="97" spans="1:54">
      <c r="A97" t="s">
        <v>97</v>
      </c>
      <c r="B97" s="1">
        <v>89097</v>
      </c>
      <c r="C97" s="1" t="s">
        <v>103</v>
      </c>
      <c r="D97">
        <v>96</v>
      </c>
      <c r="E97" s="2">
        <v>314.32996600000001</v>
      </c>
      <c r="F97" s="15">
        <v>119560</v>
      </c>
      <c r="G97" s="1">
        <v>118766</v>
      </c>
      <c r="H97" s="2">
        <f>F97/E97</f>
        <v>380.36462613303627</v>
      </c>
      <c r="I97" s="2">
        <f>G97/E97</f>
        <v>377.83861816089149</v>
      </c>
      <c r="J97" s="2">
        <f>(G97-F97)/F97*100</f>
        <v>-0.66410170625627296</v>
      </c>
      <c r="K97" s="4">
        <f>F97*105</f>
        <v>12553800</v>
      </c>
      <c r="L97" s="4">
        <f t="shared" si="26"/>
        <v>13301792</v>
      </c>
      <c r="M97">
        <v>76</v>
      </c>
      <c r="N97">
        <v>82831640</v>
      </c>
      <c r="O97">
        <v>16477560</v>
      </c>
      <c r="P97">
        <v>67</v>
      </c>
      <c r="Q97">
        <v>94396300</v>
      </c>
      <c r="R97">
        <v>15724565</v>
      </c>
      <c r="S97" s="17">
        <f t="shared" si="37"/>
        <v>-11.842105263157894</v>
      </c>
      <c r="T97" s="1">
        <v>98703486</v>
      </c>
      <c r="U97">
        <v>43842802</v>
      </c>
      <c r="V97" s="10">
        <v>94811240</v>
      </c>
      <c r="W97" s="10">
        <v>34320263</v>
      </c>
      <c r="X97" s="2">
        <f>T97/E97/1000000*100</f>
        <v>31.401233314166426</v>
      </c>
      <c r="Y97" s="2">
        <f>V97/E97/1000000*100</f>
        <v>30.162965754273646</v>
      </c>
      <c r="Z97" s="2">
        <f>(V97-T97)/T97*100</f>
        <v>-3.9433723749128777</v>
      </c>
      <c r="AA97" s="2">
        <f>U97/E97/1000000*100</f>
        <v>13.948018560852068</v>
      </c>
      <c r="AB97" s="2">
        <f>W97/E97/1000000*100</f>
        <v>10.918546340567479</v>
      </c>
      <c r="AC97" s="2">
        <f>(W97-U97)/U97*100</f>
        <v>-21.719731781741505</v>
      </c>
      <c r="AD97">
        <v>1.9278797488197934</v>
      </c>
      <c r="AE97">
        <v>0.1140765778124074</v>
      </c>
      <c r="AF97">
        <v>2.082710099163481</v>
      </c>
      <c r="AG97">
        <v>0.1772019389047767</v>
      </c>
      <c r="AH97" s="4">
        <f>T97*AD97+U97*AE97</f>
        <v>195289888.61118495</v>
      </c>
      <c r="AI97" s="4">
        <f t="shared" si="27"/>
        <v>203545944.20953447</v>
      </c>
      <c r="AJ97" s="4">
        <f>K97+O97+AH97</f>
        <v>224321248.61118495</v>
      </c>
      <c r="AK97" s="4">
        <f>AJ97/E97</f>
        <v>713648.94497900002</v>
      </c>
      <c r="AL97" s="4">
        <f>L97+R97+AI97</f>
        <v>232572301.20953447</v>
      </c>
      <c r="AM97" s="4">
        <f>AL97/E97</f>
        <v>739898.59818053257</v>
      </c>
      <c r="AN97" s="4">
        <f t="shared" si="28"/>
        <v>8251052.5983495116</v>
      </c>
      <c r="AO97" s="16">
        <f t="shared" si="29"/>
        <v>3.6782305062196876</v>
      </c>
      <c r="AP97">
        <v>611610000</v>
      </c>
      <c r="AQ97" s="9">
        <v>597951400</v>
      </c>
      <c r="AR97" s="18">
        <f t="shared" si="38"/>
        <v>-2.2332205163421137</v>
      </c>
      <c r="AS97" s="4">
        <f>609000*E97</f>
        <v>191426949.294</v>
      </c>
      <c r="AT97" s="4">
        <f t="shared" si="30"/>
        <v>420183050.70599997</v>
      </c>
      <c r="AU97" s="4">
        <f t="shared" si="31"/>
        <v>406524450.70599997</v>
      </c>
      <c r="AV97" s="4">
        <f t="shared" si="39"/>
        <v>-13658600</v>
      </c>
      <c r="AW97" s="16">
        <f t="shared" si="32"/>
        <v>-3.2506308802914696</v>
      </c>
      <c r="AX97" s="4">
        <f t="shared" si="33"/>
        <v>195861802.09481502</v>
      </c>
      <c r="AY97" s="4">
        <f t="shared" si="34"/>
        <v>173952149.4964655</v>
      </c>
      <c r="AZ97" s="16">
        <f t="shared" si="35"/>
        <v>53.386553368651093</v>
      </c>
      <c r="BA97" s="16">
        <f t="shared" si="36"/>
        <v>57.209917092473148</v>
      </c>
      <c r="BB97" s="16">
        <f t="shared" si="40"/>
        <v>3.8233637238220552</v>
      </c>
    </row>
    <row r="98" spans="1:54">
      <c r="A98" t="s">
        <v>97</v>
      </c>
      <c r="B98" s="1">
        <v>89098</v>
      </c>
      <c r="C98" s="1" t="s">
        <v>104</v>
      </c>
      <c r="D98">
        <v>97</v>
      </c>
      <c r="E98" s="2">
        <v>363.30482599999999</v>
      </c>
      <c r="F98" s="3">
        <v>177461</v>
      </c>
      <c r="G98" s="1">
        <v>184930</v>
      </c>
      <c r="H98" s="2">
        <f>F98/E98</f>
        <v>488.46309572557124</v>
      </c>
      <c r="I98" s="2">
        <f>G98/E98</f>
        <v>509.02158949025358</v>
      </c>
      <c r="J98" s="2">
        <f>(G98-F98)/F98*100</f>
        <v>4.2088120770197399</v>
      </c>
      <c r="K98" s="4">
        <f>F98*105</f>
        <v>18633405</v>
      </c>
      <c r="L98" s="4">
        <f t="shared" ref="L98:L110" si="41">G98*112</f>
        <v>20712160</v>
      </c>
      <c r="M98">
        <v>62</v>
      </c>
      <c r="N98">
        <v>67573180</v>
      </c>
      <c r="O98">
        <v>13442220</v>
      </c>
      <c r="P98">
        <v>53</v>
      </c>
      <c r="Q98">
        <v>74671700</v>
      </c>
      <c r="R98">
        <v>12438835</v>
      </c>
      <c r="S98" s="17">
        <f t="shared" si="37"/>
        <v>-14.516129032258066</v>
      </c>
      <c r="T98" s="1">
        <v>97706571</v>
      </c>
      <c r="U98">
        <v>17294360</v>
      </c>
      <c r="V98" s="10">
        <v>90410364</v>
      </c>
      <c r="W98" s="10">
        <v>12340095</v>
      </c>
      <c r="X98" s="2">
        <f>T98/E98/1000000*100</f>
        <v>26.893826893452825</v>
      </c>
      <c r="Y98" s="2">
        <f>V98/E98/1000000*100</f>
        <v>24.885538955103229</v>
      </c>
      <c r="Z98" s="2">
        <f>(V98-T98)/T98*100</f>
        <v>-7.4674680784775473</v>
      </c>
      <c r="AA98" s="2">
        <f>U98/E98/1000000*100</f>
        <v>4.7602890912327158</v>
      </c>
      <c r="AB98" s="2">
        <f>W98/E98/1000000*100</f>
        <v>3.3966229229225817</v>
      </c>
      <c r="AC98" s="2">
        <f>(W98-U98)/U98*100</f>
        <v>-28.646709100539137</v>
      </c>
      <c r="AD98">
        <v>1.9278797488197934</v>
      </c>
      <c r="AE98">
        <v>0.1140765778124074</v>
      </c>
      <c r="AF98">
        <v>2.082710099163481</v>
      </c>
      <c r="AG98">
        <v>0.1772019389047767</v>
      </c>
      <c r="AH98" s="4">
        <f>T98*AD98+U98*AE98</f>
        <v>190339400.96177909</v>
      </c>
      <c r="AI98" s="4">
        <f t="shared" ref="AI98:AI110" si="42">V98*AF98+W98*AG98</f>
        <v>190485266.93211555</v>
      </c>
      <c r="AJ98" s="4">
        <f>K98+O98+AH98</f>
        <v>222415025.96177909</v>
      </c>
      <c r="AK98" s="4">
        <f>AJ98/E98</f>
        <v>612199.48110950529</v>
      </c>
      <c r="AL98" s="4">
        <f>L98+R98+AI98</f>
        <v>223636261.93211555</v>
      </c>
      <c r="AM98" s="4">
        <f>AL98/E98</f>
        <v>615560.94477015163</v>
      </c>
      <c r="AN98" s="4">
        <f t="shared" ref="AN98:AN110" si="43">AL98-AJ98</f>
        <v>1221235.970336467</v>
      </c>
      <c r="AO98" s="16">
        <f t="shared" ref="AO98:AO110" si="44">AN98/AJ98*100</f>
        <v>0.54907979578067279</v>
      </c>
      <c r="AP98">
        <v>792961000</v>
      </c>
      <c r="AQ98" s="9">
        <v>746516200</v>
      </c>
      <c r="AR98" s="18">
        <f t="shared" si="38"/>
        <v>-5.8571354707230237</v>
      </c>
      <c r="AS98" s="4">
        <f>609000*E98</f>
        <v>221252639.03400001</v>
      </c>
      <c r="AT98" s="4">
        <f t="shared" ref="AT98:AT110" si="45">AP98-AS98</f>
        <v>571708360.96599996</v>
      </c>
      <c r="AU98" s="4">
        <f t="shared" ref="AU98:AU110" si="46">AQ98-AS98</f>
        <v>525263560.96599996</v>
      </c>
      <c r="AV98" s="4">
        <f t="shared" si="39"/>
        <v>-46444800</v>
      </c>
      <c r="AW98" s="16">
        <f t="shared" ref="AW98:AW110" si="47">(AU98-AT98)/AT98*100</f>
        <v>-8.1238622995688736</v>
      </c>
      <c r="AX98" s="4">
        <f t="shared" ref="AX98:AX110" si="48">AT98-AJ98</f>
        <v>349293335.00422084</v>
      </c>
      <c r="AY98" s="4">
        <f t="shared" ref="AY98:AY110" si="49">AU98-AL98</f>
        <v>301627299.03388441</v>
      </c>
      <c r="AZ98" s="16">
        <f t="shared" ref="AZ98:AZ110" si="50">AJ98/AT98*100</f>
        <v>38.903581117122457</v>
      </c>
      <c r="BA98" s="16">
        <f t="shared" ref="BA98:BA110" si="51">AL98/AU98*100</f>
        <v>42.576009179245425</v>
      </c>
      <c r="BB98" s="16">
        <f t="shared" si="40"/>
        <v>3.6724280621229681</v>
      </c>
    </row>
    <row r="99" spans="1:54">
      <c r="A99" t="s">
        <v>97</v>
      </c>
      <c r="B99" s="1">
        <v>89100</v>
      </c>
      <c r="C99" s="1" t="s">
        <v>105</v>
      </c>
      <c r="D99">
        <v>98</v>
      </c>
      <c r="E99" s="2">
        <v>991.98431800000003</v>
      </c>
      <c r="F99" s="15">
        <v>209627</v>
      </c>
      <c r="G99" s="1">
        <v>208547</v>
      </c>
      <c r="H99" s="2">
        <f>F99/E99</f>
        <v>211.32088098191085</v>
      </c>
      <c r="I99" s="2">
        <f>G99/E99</f>
        <v>210.23215409338758</v>
      </c>
      <c r="J99" s="2">
        <f>(G99-F99)/F99*100</f>
        <v>-0.51520080905608534</v>
      </c>
      <c r="K99" s="4">
        <f>F99*105</f>
        <v>22010835</v>
      </c>
      <c r="L99" s="4">
        <f t="shared" si="41"/>
        <v>23357264</v>
      </c>
      <c r="M99">
        <v>142</v>
      </c>
      <c r="N99">
        <v>154764380</v>
      </c>
      <c r="O99">
        <v>30787020</v>
      </c>
      <c r="P99">
        <v>169</v>
      </c>
      <c r="Q99">
        <v>238104100</v>
      </c>
      <c r="R99">
        <v>39663455</v>
      </c>
      <c r="S99" s="17">
        <f t="shared" si="37"/>
        <v>19.014084507042252</v>
      </c>
      <c r="T99" s="1">
        <v>191317022</v>
      </c>
      <c r="U99">
        <v>165962430</v>
      </c>
      <c r="V99" s="10">
        <v>185488028</v>
      </c>
      <c r="W99" s="10">
        <v>157061562</v>
      </c>
      <c r="X99" s="2">
        <f>T99/E99/1000000*100</f>
        <v>19.286295007740232</v>
      </c>
      <c r="Y99" s="2">
        <f>V99/E99/1000000*100</f>
        <v>18.69868551692165</v>
      </c>
      <c r="Z99" s="2">
        <f>(V99-T99)/T99*100</f>
        <v>-3.0467722835451618</v>
      </c>
      <c r="AA99" s="2">
        <f>U99/E99/1000000*100</f>
        <v>16.730348150523884</v>
      </c>
      <c r="AB99" s="2">
        <f>W99/E99/1000000*100</f>
        <v>15.833069046561278</v>
      </c>
      <c r="AC99" s="2">
        <f>(W99-U99)/U99*100</f>
        <v>-5.3631824985932059</v>
      </c>
      <c r="AD99">
        <v>1.9278797488197934</v>
      </c>
      <c r="AE99">
        <v>0.1140765778124074</v>
      </c>
      <c r="AF99">
        <v>2.082710099163481</v>
      </c>
      <c r="AG99">
        <v>0.1772019389047767</v>
      </c>
      <c r="AH99" s="4">
        <f>T99*AD99+U99*AE99</f>
        <v>387768638.37814212</v>
      </c>
      <c r="AI99" s="4">
        <f t="shared" si="42"/>
        <v>414149402.50333136</v>
      </c>
      <c r="AJ99" s="4">
        <f>K99+O99+AH99</f>
        <v>440566493.37814212</v>
      </c>
      <c r="AK99" s="4">
        <f>AJ99/E99</f>
        <v>444126.46992887452</v>
      </c>
      <c r="AL99" s="4">
        <f>L99+R99+AI99</f>
        <v>477170121.50333136</v>
      </c>
      <c r="AM99" s="4">
        <f>AL99/E99</f>
        <v>481025.87192646664</v>
      </c>
      <c r="AN99" s="4">
        <f t="shared" si="43"/>
        <v>36603628.125189245</v>
      </c>
      <c r="AO99" s="16">
        <f t="shared" si="44"/>
        <v>8.3083095685563233</v>
      </c>
      <c r="AP99">
        <v>2118527000</v>
      </c>
      <c r="AQ99" s="9">
        <v>2007881900</v>
      </c>
      <c r="AR99" s="18">
        <f t="shared" si="38"/>
        <v>-5.2227373075726673</v>
      </c>
      <c r="AS99" s="4">
        <f>609000*E99</f>
        <v>604118449.66200006</v>
      </c>
      <c r="AT99" s="4">
        <f t="shared" si="45"/>
        <v>1514408550.3379998</v>
      </c>
      <c r="AU99" s="4">
        <f t="shared" si="46"/>
        <v>1403763450.3379998</v>
      </c>
      <c r="AV99" s="4">
        <f t="shared" si="39"/>
        <v>-110645100</v>
      </c>
      <c r="AW99" s="16">
        <f t="shared" si="47"/>
        <v>-7.3061592246890834</v>
      </c>
      <c r="AX99" s="4">
        <f t="shared" si="48"/>
        <v>1073842056.9598577</v>
      </c>
      <c r="AY99" s="4">
        <f t="shared" si="49"/>
        <v>926593328.8346684</v>
      </c>
      <c r="AZ99" s="16">
        <f t="shared" si="50"/>
        <v>29.091653852575806</v>
      </c>
      <c r="BA99" s="16">
        <f t="shared" si="51"/>
        <v>33.992202987507461</v>
      </c>
      <c r="BB99" s="16">
        <f t="shared" si="40"/>
        <v>4.900549134931655</v>
      </c>
    </row>
    <row r="100" spans="1:54">
      <c r="A100" t="s">
        <v>97</v>
      </c>
      <c r="B100" s="1">
        <v>89101</v>
      </c>
      <c r="C100" s="1" t="s">
        <v>106</v>
      </c>
      <c r="D100">
        <v>99</v>
      </c>
      <c r="E100" s="2">
        <v>487.35228799999999</v>
      </c>
      <c r="F100" s="3">
        <v>200784</v>
      </c>
      <c r="G100" s="1">
        <v>207738</v>
      </c>
      <c r="H100" s="2">
        <f>F100/E100</f>
        <v>411.98944776473485</v>
      </c>
      <c r="I100" s="2">
        <f>G100/E100</f>
        <v>426.25838662318949</v>
      </c>
      <c r="J100" s="2">
        <f>(G100-F100)/F100*100</f>
        <v>3.4634233803490315</v>
      </c>
      <c r="K100" s="4">
        <f>F100*105</f>
        <v>21082320</v>
      </c>
      <c r="L100" s="4">
        <f t="shared" si="41"/>
        <v>23266656</v>
      </c>
      <c r="M100">
        <v>84</v>
      </c>
      <c r="N100">
        <v>91550760</v>
      </c>
      <c r="O100">
        <v>18212040</v>
      </c>
      <c r="P100">
        <v>64</v>
      </c>
      <c r="Q100">
        <v>90169600</v>
      </c>
      <c r="R100">
        <v>15020480</v>
      </c>
      <c r="S100" s="17">
        <f t="shared" si="37"/>
        <v>-23.809523809523807</v>
      </c>
      <c r="T100" s="1">
        <v>101842022</v>
      </c>
      <c r="U100">
        <v>48608833</v>
      </c>
      <c r="V100" s="10">
        <v>110247031</v>
      </c>
      <c r="W100" s="10">
        <v>35301095</v>
      </c>
      <c r="X100" s="2">
        <f>T100/E100/1000000*100</f>
        <v>20.897002949948192</v>
      </c>
      <c r="Y100" s="2">
        <f>V100/E100/1000000*100</f>
        <v>22.621629920407802</v>
      </c>
      <c r="Z100" s="2">
        <f>(V100-T100)/T100*100</f>
        <v>8.2529871608401493</v>
      </c>
      <c r="AA100" s="2">
        <f>U100/E100/1000000*100</f>
        <v>9.9740647980706729</v>
      </c>
      <c r="AB100" s="2">
        <f>W100/E100/1000000*100</f>
        <v>7.2434450128199659</v>
      </c>
      <c r="AC100" s="2">
        <f>(W100-U100)/U100*100</f>
        <v>-27.37720117658451</v>
      </c>
      <c r="AD100">
        <v>1.9278797488197934</v>
      </c>
      <c r="AE100">
        <v>0.1140765778124074</v>
      </c>
      <c r="AF100">
        <v>2.082710099163481</v>
      </c>
      <c r="AG100">
        <v>0.1772019389047767</v>
      </c>
      <c r="AH100" s="4">
        <f>T100*AD100+U100*AE100</f>
        <v>201884301.1127547</v>
      </c>
      <c r="AI100" s="4">
        <f t="shared" si="42"/>
        <v>235868027.34595111</v>
      </c>
      <c r="AJ100" s="4">
        <f>K100+O100+AH100</f>
        <v>241178661.1127547</v>
      </c>
      <c r="AK100" s="4">
        <f>AJ100/E100</f>
        <v>494875.40543311188</v>
      </c>
      <c r="AL100" s="4">
        <f>L100+R100+AI100</f>
        <v>274155163.34595108</v>
      </c>
      <c r="AM100" s="4">
        <f>AL100/E100</f>
        <v>562540.01488539448</v>
      </c>
      <c r="AN100" s="4">
        <f t="shared" si="43"/>
        <v>32976502.233196378</v>
      </c>
      <c r="AO100" s="16">
        <f t="shared" si="44"/>
        <v>13.673059665000528</v>
      </c>
      <c r="AP100">
        <v>1263112000</v>
      </c>
      <c r="AQ100" s="9">
        <v>1222293500</v>
      </c>
      <c r="AR100" s="18">
        <f t="shared" si="38"/>
        <v>-3.2315819974792417</v>
      </c>
      <c r="AS100" s="4">
        <f>609000*E100</f>
        <v>296797543.39200002</v>
      </c>
      <c r="AT100" s="4">
        <f t="shared" si="45"/>
        <v>966314456.60800004</v>
      </c>
      <c r="AU100" s="4">
        <f t="shared" si="46"/>
        <v>925495956.60800004</v>
      </c>
      <c r="AV100" s="4">
        <f t="shared" si="39"/>
        <v>-40818500</v>
      </c>
      <c r="AW100" s="16">
        <f t="shared" si="47"/>
        <v>-4.2241425367144894</v>
      </c>
      <c r="AX100" s="4">
        <f t="shared" si="48"/>
        <v>725135795.49524534</v>
      </c>
      <c r="AY100" s="4">
        <f t="shared" si="49"/>
        <v>651340793.26204896</v>
      </c>
      <c r="AZ100" s="16">
        <f t="shared" si="50"/>
        <v>24.958610467171397</v>
      </c>
      <c r="BA100" s="16">
        <f t="shared" si="51"/>
        <v>29.622513354974206</v>
      </c>
      <c r="BB100" s="16">
        <f t="shared" si="40"/>
        <v>4.6639028878028093</v>
      </c>
    </row>
    <row r="101" spans="1:54">
      <c r="A101" t="s">
        <v>97</v>
      </c>
      <c r="B101" s="1">
        <v>89102</v>
      </c>
      <c r="C101" s="1" t="s">
        <v>107</v>
      </c>
      <c r="D101">
        <v>100</v>
      </c>
      <c r="E101" s="2">
        <v>1095.9935330000001</v>
      </c>
      <c r="F101" s="3">
        <v>426348</v>
      </c>
      <c r="G101" s="1">
        <v>445886</v>
      </c>
      <c r="H101" s="2">
        <f>F101/E101</f>
        <v>389.00594498307134</v>
      </c>
      <c r="I101" s="2">
        <f>G101/E101</f>
        <v>406.83269250640728</v>
      </c>
      <c r="J101" s="2">
        <f>(G101-F101)/F101*100</f>
        <v>4.58264141030332</v>
      </c>
      <c r="K101" s="4">
        <f>F101*105</f>
        <v>44766540</v>
      </c>
      <c r="L101" s="4">
        <f t="shared" si="41"/>
        <v>49939232</v>
      </c>
      <c r="M101">
        <v>144</v>
      </c>
      <c r="N101">
        <v>156944160</v>
      </c>
      <c r="O101">
        <v>31220640</v>
      </c>
      <c r="P101">
        <v>579</v>
      </c>
      <c r="Q101">
        <v>815753100</v>
      </c>
      <c r="R101">
        <v>135888405</v>
      </c>
      <c r="S101" s="17">
        <f t="shared" si="37"/>
        <v>302.08333333333337</v>
      </c>
      <c r="T101" s="1">
        <v>198664118</v>
      </c>
      <c r="U101">
        <v>127713262</v>
      </c>
      <c r="V101" s="10">
        <v>186575784</v>
      </c>
      <c r="W101" s="10">
        <v>113956077</v>
      </c>
      <c r="X101" s="2">
        <f>T101/E101/1000000*100</f>
        <v>18.126395094340396</v>
      </c>
      <c r="Y101" s="2">
        <f>V101/E101/1000000*100</f>
        <v>17.023438403810363</v>
      </c>
      <c r="Z101" s="2">
        <f>(V101-T101)/T101*100</f>
        <v>-6.0848099403637654</v>
      </c>
      <c r="AA101" s="2">
        <f>U101/E101/1000000*100</f>
        <v>11.652738648048208</v>
      </c>
      <c r="AB101" s="2">
        <f>W101/E101/1000000*100</f>
        <v>10.397513632044395</v>
      </c>
      <c r="AC101" s="2">
        <f>(W101-U101)/U101*100</f>
        <v>-10.77193142243912</v>
      </c>
      <c r="AD101">
        <v>1.9278797488197934</v>
      </c>
      <c r="AE101">
        <v>0.1140765778124074</v>
      </c>
      <c r="AF101">
        <v>2.082710099163481</v>
      </c>
      <c r="AG101">
        <v>0.1772019389047767</v>
      </c>
      <c r="AH101" s="4">
        <f>T101*AD101+U101*AE101</f>
        <v>397569621.77956516</v>
      </c>
      <c r="AI101" s="4">
        <f t="shared" si="42"/>
        <v>408776507.39052624</v>
      </c>
      <c r="AJ101" s="4">
        <f>K101+O101+AH101</f>
        <v>473556801.77956516</v>
      </c>
      <c r="AK101" s="4">
        <f>AJ101/E101</f>
        <v>432079.92339455266</v>
      </c>
      <c r="AL101" s="4">
        <f>L101+R101+AI101</f>
        <v>594604144.39052629</v>
      </c>
      <c r="AM101" s="4">
        <f>AL101/E101</f>
        <v>542525.23074926413</v>
      </c>
      <c r="AN101" s="4">
        <f t="shared" si="43"/>
        <v>121047342.61096114</v>
      </c>
      <c r="AO101" s="16">
        <f t="shared" si="44"/>
        <v>25.561314325141332</v>
      </c>
      <c r="AP101">
        <v>2467089000</v>
      </c>
      <c r="AQ101" s="9">
        <v>2378846600</v>
      </c>
      <c r="AR101" s="18">
        <f t="shared" si="38"/>
        <v>-3.5767821914815396</v>
      </c>
      <c r="AS101" s="4">
        <f>609000*E101</f>
        <v>667460061.597</v>
      </c>
      <c r="AT101" s="4">
        <f t="shared" si="45"/>
        <v>1799628938.4029999</v>
      </c>
      <c r="AU101" s="4">
        <f t="shared" si="46"/>
        <v>1711386538.4029999</v>
      </c>
      <c r="AV101" s="4">
        <f t="shared" si="39"/>
        <v>-88242400</v>
      </c>
      <c r="AW101" s="16">
        <f t="shared" si="47"/>
        <v>-4.903366361640459</v>
      </c>
      <c r="AX101" s="4">
        <f t="shared" si="48"/>
        <v>1326072136.6234348</v>
      </c>
      <c r="AY101" s="4">
        <f t="shared" si="49"/>
        <v>1116782394.0124736</v>
      </c>
      <c r="AZ101" s="16">
        <f t="shared" si="50"/>
        <v>26.31413574621677</v>
      </c>
      <c r="BA101" s="16">
        <f t="shared" si="51"/>
        <v>34.744000320663268</v>
      </c>
      <c r="BB101" s="16">
        <f t="shared" si="40"/>
        <v>8.4298645744464977</v>
      </c>
    </row>
    <row r="102" spans="1:54">
      <c r="A102" t="s">
        <v>97</v>
      </c>
      <c r="B102" s="1">
        <v>89103</v>
      </c>
      <c r="C102" s="1" t="s">
        <v>108</v>
      </c>
      <c r="D102">
        <v>101</v>
      </c>
      <c r="E102" s="2">
        <v>1914.528871</v>
      </c>
      <c r="F102" s="3">
        <v>176846</v>
      </c>
      <c r="G102" s="1">
        <v>152205</v>
      </c>
      <c r="H102" s="2">
        <f>F102/E102</f>
        <v>92.370505704429249</v>
      </c>
      <c r="I102" s="2">
        <f>G102/E102</f>
        <v>79.49997636781525</v>
      </c>
      <c r="J102" s="2">
        <f>(G102-F102)/F102*100</f>
        <v>-13.933591938748968</v>
      </c>
      <c r="K102" s="4">
        <f>F102*105</f>
        <v>18568830</v>
      </c>
      <c r="L102" s="4">
        <f t="shared" si="41"/>
        <v>17046960</v>
      </c>
      <c r="M102">
        <v>119</v>
      </c>
      <c r="N102">
        <v>129696910</v>
      </c>
      <c r="O102">
        <v>25800390</v>
      </c>
      <c r="P102">
        <v>63</v>
      </c>
      <c r="Q102">
        <v>88760700</v>
      </c>
      <c r="R102">
        <v>14785785</v>
      </c>
      <c r="S102" s="17">
        <f t="shared" si="37"/>
        <v>-47.058823529411761</v>
      </c>
      <c r="T102" s="1">
        <v>136767181</v>
      </c>
      <c r="U102">
        <v>62226757</v>
      </c>
      <c r="V102" s="10">
        <v>130228099</v>
      </c>
      <c r="W102" s="10">
        <v>56145176</v>
      </c>
      <c r="X102" s="2">
        <f>T102/E102/1000000*100</f>
        <v>7.1436468298628224</v>
      </c>
      <c r="Y102" s="2">
        <f>V102/E102/1000000*100</f>
        <v>6.8020963785194342</v>
      </c>
      <c r="Z102" s="2">
        <f>(V102-T102)/T102*100</f>
        <v>-4.781177730057915</v>
      </c>
      <c r="AA102" s="2">
        <f>U102/E102/1000000*100</f>
        <v>3.2502386327293991</v>
      </c>
      <c r="AB102" s="2">
        <f>W102/E102/1000000*100</f>
        <v>2.9325844520001492</v>
      </c>
      <c r="AC102" s="2">
        <f>(W102-U102)/U102*100</f>
        <v>-9.7732571858115644</v>
      </c>
      <c r="AD102">
        <v>1.9278797488197934</v>
      </c>
      <c r="AE102">
        <v>0.1140765778124074</v>
      </c>
      <c r="AF102">
        <v>2.082710099163481</v>
      </c>
      <c r="AG102">
        <v>0.1772019389047767</v>
      </c>
      <c r="AH102" s="4">
        <f>T102*AD102+U102*AE102</f>
        <v>270769294.03999549</v>
      </c>
      <c r="AI102" s="4">
        <f t="shared" si="42"/>
        <v>281176411.02951157</v>
      </c>
      <c r="AJ102" s="4">
        <f>K102+O102+AH102</f>
        <v>315138514.03999549</v>
      </c>
      <c r="AK102" s="4">
        <f>AJ102/E102</f>
        <v>164603.68856981082</v>
      </c>
      <c r="AL102" s="4">
        <f>L102+R102+AI102</f>
        <v>313009156.02951157</v>
      </c>
      <c r="AM102" s="4">
        <f>AL102/E102</f>
        <v>163491.47864561589</v>
      </c>
      <c r="AN102" s="4">
        <f t="shared" si="43"/>
        <v>-2129358.0104839206</v>
      </c>
      <c r="AO102" s="16">
        <f t="shared" si="44"/>
        <v>-0.67568955098064443</v>
      </c>
      <c r="AP102">
        <v>5038933000</v>
      </c>
      <c r="AQ102" s="9">
        <v>4786984600</v>
      </c>
      <c r="AR102" s="18">
        <f t="shared" si="38"/>
        <v>-5.0000347295746934</v>
      </c>
      <c r="AS102" s="4">
        <f>609000*E102</f>
        <v>1165948082.4389999</v>
      </c>
      <c r="AT102" s="4">
        <f t="shared" si="45"/>
        <v>3872984917.5609999</v>
      </c>
      <c r="AU102" s="4">
        <f t="shared" si="46"/>
        <v>3621036517.5609999</v>
      </c>
      <c r="AV102" s="4">
        <f t="shared" si="39"/>
        <v>-251948400</v>
      </c>
      <c r="AW102" s="16">
        <f t="shared" si="47"/>
        <v>-6.5052770760249619</v>
      </c>
      <c r="AX102" s="4">
        <f t="shared" si="48"/>
        <v>3557846403.5210042</v>
      </c>
      <c r="AY102" s="4">
        <f t="shared" si="49"/>
        <v>3308027361.5314884</v>
      </c>
      <c r="AZ102" s="16">
        <f t="shared" si="50"/>
        <v>8.1368381428774832</v>
      </c>
      <c r="BA102" s="16">
        <f t="shared" si="51"/>
        <v>8.6441866717307594</v>
      </c>
      <c r="BB102" s="16">
        <f t="shared" si="40"/>
        <v>0.50734852885327619</v>
      </c>
    </row>
    <row r="103" spans="1:54">
      <c r="A103" t="s">
        <v>97</v>
      </c>
      <c r="B103" s="1">
        <v>89104</v>
      </c>
      <c r="C103" s="1" t="s">
        <v>109</v>
      </c>
      <c r="D103">
        <v>102</v>
      </c>
      <c r="E103" s="2">
        <v>664.93768799999998</v>
      </c>
      <c r="F103" s="3">
        <v>240228</v>
      </c>
      <c r="G103" s="1">
        <v>244696</v>
      </c>
      <c r="H103" s="2">
        <f>F103/E103</f>
        <v>361.27896543593118</v>
      </c>
      <c r="I103" s="2">
        <f>G103/E103</f>
        <v>367.99839205384313</v>
      </c>
      <c r="J103" s="2">
        <f>(G103-F103)/F103*100</f>
        <v>1.8598997618928685</v>
      </c>
      <c r="K103" s="4">
        <f>F103*105</f>
        <v>25223940</v>
      </c>
      <c r="L103" s="4">
        <f t="shared" si="41"/>
        <v>27405952</v>
      </c>
      <c r="M103">
        <v>56</v>
      </c>
      <c r="N103">
        <v>61033840</v>
      </c>
      <c r="O103">
        <v>12141360</v>
      </c>
      <c r="P103">
        <v>59</v>
      </c>
      <c r="Q103">
        <v>83125100</v>
      </c>
      <c r="R103">
        <v>13847005</v>
      </c>
      <c r="S103" s="17">
        <f t="shared" si="37"/>
        <v>5.3571428571428568</v>
      </c>
      <c r="T103" s="1">
        <v>102508164</v>
      </c>
      <c r="U103">
        <v>20513592</v>
      </c>
      <c r="V103" s="10">
        <v>98518631</v>
      </c>
      <c r="W103" s="10">
        <v>15156447</v>
      </c>
      <c r="X103" s="2">
        <f>T103/E103/1000000*100</f>
        <v>15.416206037038465</v>
      </c>
      <c r="Y103" s="2">
        <f>V103/E103/1000000*100</f>
        <v>14.816220042561341</v>
      </c>
      <c r="Z103" s="2">
        <f>(V103-T103)/T103*100</f>
        <v>-3.8919173306040284</v>
      </c>
      <c r="AA103" s="2">
        <f>U103/E103/1000000*100</f>
        <v>3.0850397518752164</v>
      </c>
      <c r="AB103" s="2">
        <f>W103/E103/1000000*100</f>
        <v>2.2793785453171669</v>
      </c>
      <c r="AC103" s="2">
        <f>(W103-U103)/U103*100</f>
        <v>-26.115099686100805</v>
      </c>
      <c r="AD103">
        <v>1.9278797488197934</v>
      </c>
      <c r="AE103">
        <v>0.1140765778124074</v>
      </c>
      <c r="AF103">
        <v>2.082710099163481</v>
      </c>
      <c r="AG103">
        <v>0.1772019389047767</v>
      </c>
      <c r="AH103" s="4">
        <f>T103*AD103+U103*AE103</f>
        <v>199963533.83829817</v>
      </c>
      <c r="AI103" s="4">
        <f t="shared" si="42"/>
        <v>207871499.5347679</v>
      </c>
      <c r="AJ103" s="4">
        <f>K103+O103+AH103</f>
        <v>237328833.83829817</v>
      </c>
      <c r="AK103" s="4">
        <f>AJ103/E103</f>
        <v>356918.90852530254</v>
      </c>
      <c r="AL103" s="4">
        <f>L103+R103+AI103</f>
        <v>249124456.5347679</v>
      </c>
      <c r="AM103" s="4">
        <f>AL103/E103</f>
        <v>374658.34924184339</v>
      </c>
      <c r="AN103" s="4">
        <f t="shared" si="43"/>
        <v>11795622.696469724</v>
      </c>
      <c r="AO103" s="16">
        <f t="shared" si="44"/>
        <v>4.9701599699034311</v>
      </c>
      <c r="AP103">
        <v>1304886000</v>
      </c>
      <c r="AQ103" s="9">
        <v>1220131400</v>
      </c>
      <c r="AR103" s="18">
        <f t="shared" si="38"/>
        <v>-6.4951727583865564</v>
      </c>
      <c r="AS103" s="4">
        <f>609000*E103</f>
        <v>404947051.99199998</v>
      </c>
      <c r="AT103" s="4">
        <f t="shared" si="45"/>
        <v>899938948.00800002</v>
      </c>
      <c r="AU103" s="4">
        <f t="shared" si="46"/>
        <v>815184348.00800002</v>
      </c>
      <c r="AV103" s="4">
        <f t="shared" si="39"/>
        <v>-84754600</v>
      </c>
      <c r="AW103" s="16">
        <f t="shared" si="47"/>
        <v>-9.4178166405179944</v>
      </c>
      <c r="AX103" s="4">
        <f t="shared" si="48"/>
        <v>662610114.16970181</v>
      </c>
      <c r="AY103" s="4">
        <f t="shared" si="49"/>
        <v>566059891.47323215</v>
      </c>
      <c r="AZ103" s="16">
        <f t="shared" si="50"/>
        <v>26.37165936240693</v>
      </c>
      <c r="BA103" s="16">
        <f t="shared" si="51"/>
        <v>30.560505380596815</v>
      </c>
      <c r="BB103" s="16">
        <f t="shared" si="40"/>
        <v>4.188846018189885</v>
      </c>
    </row>
    <row r="104" spans="1:54">
      <c r="A104" t="s">
        <v>97</v>
      </c>
      <c r="B104" s="1">
        <v>89105</v>
      </c>
      <c r="C104" s="1" t="s">
        <v>110</v>
      </c>
      <c r="D104">
        <v>103</v>
      </c>
      <c r="E104" s="2">
        <v>1479.6028899999999</v>
      </c>
      <c r="F104" s="3">
        <v>216595</v>
      </c>
      <c r="G104" s="1">
        <v>226285</v>
      </c>
      <c r="H104" s="2">
        <f>F104/E104</f>
        <v>146.38725124414972</v>
      </c>
      <c r="I104" s="2">
        <f>G104/E104</f>
        <v>152.93630576782667</v>
      </c>
      <c r="J104" s="2">
        <f>(G104-F104)/F104*100</f>
        <v>4.4737874835522513</v>
      </c>
      <c r="K104" s="4">
        <f>F104*105</f>
        <v>22742475</v>
      </c>
      <c r="L104" s="4">
        <f t="shared" si="41"/>
        <v>25343920</v>
      </c>
      <c r="M104">
        <v>91</v>
      </c>
      <c r="N104">
        <v>99179990</v>
      </c>
      <c r="O104">
        <v>19729710</v>
      </c>
      <c r="P104">
        <v>89</v>
      </c>
      <c r="Q104">
        <v>125392100</v>
      </c>
      <c r="R104">
        <v>20887855</v>
      </c>
      <c r="S104" s="17">
        <f t="shared" si="37"/>
        <v>-2.197802197802198</v>
      </c>
      <c r="T104" s="1">
        <v>169675965</v>
      </c>
      <c r="U104">
        <v>110695808</v>
      </c>
      <c r="V104" s="10">
        <v>171338042</v>
      </c>
      <c r="W104" s="10">
        <v>106921752</v>
      </c>
      <c r="X104" s="2">
        <f>T104/E104/1000000*100</f>
        <v>11.467669206836979</v>
      </c>
      <c r="Y104" s="2">
        <f>V104/E104/1000000*100</f>
        <v>11.580001847657922</v>
      </c>
      <c r="Z104" s="2">
        <f>(V104-T104)/T104*100</f>
        <v>0.9795594797412821</v>
      </c>
      <c r="AA104" s="2">
        <f>U104/E104/1000000*100</f>
        <v>7.4814538919966562</v>
      </c>
      <c r="AB104" s="2">
        <f>W104/E104/1000000*100</f>
        <v>7.2263816678541355</v>
      </c>
      <c r="AC104" s="2">
        <f>(W104-U104)/U104*100</f>
        <v>-3.4093937866192725</v>
      </c>
      <c r="AD104">
        <v>1.9278797488197934</v>
      </c>
      <c r="AE104">
        <v>0.1140765778124074</v>
      </c>
      <c r="AF104">
        <v>2.082710099163481</v>
      </c>
      <c r="AG104">
        <v>0.1772019389047767</v>
      </c>
      <c r="AH104" s="4">
        <f>T104*AD104+U104*AE104</f>
        <v>339742655.73977536</v>
      </c>
      <c r="AI104" s="4">
        <f t="shared" si="42"/>
        <v>375794212.20979238</v>
      </c>
      <c r="AJ104" s="4">
        <f>K104+O104+AH104</f>
        <v>382214840.73977536</v>
      </c>
      <c r="AK104" s="4">
        <f>AJ104/E104</f>
        <v>258322.58325730587</v>
      </c>
      <c r="AL104" s="4">
        <f>L104+R104+AI104</f>
        <v>422025987.20979238</v>
      </c>
      <c r="AM104" s="4">
        <f>AL104/E104</f>
        <v>285229.2260728096</v>
      </c>
      <c r="AN104" s="4">
        <f t="shared" si="43"/>
        <v>39811146.470017016</v>
      </c>
      <c r="AO104" s="16">
        <f t="shared" si="44"/>
        <v>10.415908077499738</v>
      </c>
      <c r="AP104">
        <v>3014515000</v>
      </c>
      <c r="AQ104" s="9">
        <v>2999442600</v>
      </c>
      <c r="AR104" s="18">
        <f t="shared" si="38"/>
        <v>-0.49999419475438001</v>
      </c>
      <c r="AS104" s="4">
        <f>609000*E104</f>
        <v>901078160.00999999</v>
      </c>
      <c r="AT104" s="4">
        <f t="shared" si="45"/>
        <v>2113436839.99</v>
      </c>
      <c r="AU104" s="4">
        <f t="shared" si="46"/>
        <v>2098364439.99</v>
      </c>
      <c r="AV104" s="4">
        <f t="shared" si="39"/>
        <v>-15072400</v>
      </c>
      <c r="AW104" s="16">
        <f t="shared" si="47"/>
        <v>-0.7131701177344536</v>
      </c>
      <c r="AX104" s="4">
        <f t="shared" si="48"/>
        <v>1731221999.2502246</v>
      </c>
      <c r="AY104" s="4">
        <f t="shared" si="49"/>
        <v>1676338452.7802076</v>
      </c>
      <c r="AZ104" s="16">
        <f t="shared" si="50"/>
        <v>18.084989979713985</v>
      </c>
      <c r="BA104" s="16">
        <f t="shared" si="51"/>
        <v>20.112139682075608</v>
      </c>
      <c r="BB104" s="16">
        <f t="shared" si="40"/>
        <v>2.0271497023616227</v>
      </c>
    </row>
    <row r="105" spans="1:54">
      <c r="A105" t="s">
        <v>97</v>
      </c>
      <c r="B105" s="1">
        <v>89106</v>
      </c>
      <c r="C105" s="1" t="s">
        <v>111</v>
      </c>
      <c r="D105">
        <v>104</v>
      </c>
      <c r="E105" s="2">
        <v>470.533413</v>
      </c>
      <c r="F105" s="3">
        <v>35934</v>
      </c>
      <c r="G105" s="1">
        <v>27563</v>
      </c>
      <c r="H105" s="2">
        <f>F105/E105</f>
        <v>76.368646746878312</v>
      </c>
      <c r="I105" s="2">
        <f>G105/E105</f>
        <v>58.578199206439777</v>
      </c>
      <c r="J105" s="2">
        <f>(G105-F105)/F105*100</f>
        <v>-23.295486169087773</v>
      </c>
      <c r="K105" s="4">
        <f>F105*105</f>
        <v>3773070</v>
      </c>
      <c r="L105" s="4">
        <f t="shared" si="41"/>
        <v>3087056</v>
      </c>
      <c r="M105">
        <v>22</v>
      </c>
      <c r="N105">
        <v>23977580</v>
      </c>
      <c r="O105">
        <v>4769820</v>
      </c>
      <c r="P105">
        <v>18</v>
      </c>
      <c r="Q105">
        <v>25360200</v>
      </c>
      <c r="R105">
        <v>4224510</v>
      </c>
      <c r="S105" s="17">
        <f t="shared" si="37"/>
        <v>-18.181818181818183</v>
      </c>
      <c r="T105" s="1">
        <v>20521495</v>
      </c>
      <c r="U105">
        <v>5826290</v>
      </c>
      <c r="V105" s="10">
        <v>19820688</v>
      </c>
      <c r="W105" s="10">
        <v>4487098</v>
      </c>
      <c r="X105" s="2">
        <f>T105/E105/1000000*100</f>
        <v>4.3613257705037833</v>
      </c>
      <c r="Y105" s="2">
        <f>V105/E105/1000000*100</f>
        <v>4.2123869320200642</v>
      </c>
      <c r="Z105" s="2">
        <f>(V105-T105)/T105*100</f>
        <v>-3.4149899897643907</v>
      </c>
      <c r="AA105" s="2">
        <f>U105/E105/1000000*100</f>
        <v>1.2382308756466569</v>
      </c>
      <c r="AB105" s="2">
        <f>W105/E105/1000000*100</f>
        <v>0.95361941915908099</v>
      </c>
      <c r="AC105" s="2">
        <f>(W105-U105)/U105*100</f>
        <v>-22.985330287369834</v>
      </c>
      <c r="AD105">
        <v>1.9278797488197934</v>
      </c>
      <c r="AE105">
        <v>0.1140765778124074</v>
      </c>
      <c r="AF105">
        <v>2.082710099163481</v>
      </c>
      <c r="AG105">
        <v>0.1772019389047767</v>
      </c>
      <c r="AH105" s="4">
        <f>T105*AD105+U105*AE105</f>
        <v>40227617.850549296</v>
      </c>
      <c r="AI105" s="4">
        <f t="shared" si="42"/>
        <v>42075869.535624161</v>
      </c>
      <c r="AJ105" s="4">
        <f>K105+O105+AH105</f>
        <v>48770507.850549296</v>
      </c>
      <c r="AK105" s="4">
        <f>AJ105/E105</f>
        <v>103649.40406591125</v>
      </c>
      <c r="AL105" s="4">
        <f>L105+R105+AI105</f>
        <v>49387435.535624161</v>
      </c>
      <c r="AM105" s="4">
        <f>AL105/E105</f>
        <v>104960.52813920818</v>
      </c>
      <c r="AN105" s="4">
        <f t="shared" si="43"/>
        <v>616927.68507486582</v>
      </c>
      <c r="AO105" s="16">
        <f t="shared" si="44"/>
        <v>1.2649605514983733</v>
      </c>
      <c r="AP105">
        <v>941278000</v>
      </c>
      <c r="AQ105" s="9">
        <v>961851200</v>
      </c>
      <c r="AR105" s="18">
        <f t="shared" si="38"/>
        <v>2.1856667212024501</v>
      </c>
      <c r="AS105" s="4">
        <f>609000*E105</f>
        <v>286554848.51700002</v>
      </c>
      <c r="AT105" s="4">
        <f t="shared" si="45"/>
        <v>654723151.48300004</v>
      </c>
      <c r="AU105" s="4">
        <f t="shared" si="46"/>
        <v>675296351.48300004</v>
      </c>
      <c r="AV105" s="4">
        <f t="shared" si="39"/>
        <v>20573200</v>
      </c>
      <c r="AW105" s="16">
        <f t="shared" si="47"/>
        <v>3.1422747085390315</v>
      </c>
      <c r="AX105" s="4">
        <f t="shared" si="48"/>
        <v>605952643.6324507</v>
      </c>
      <c r="AY105" s="4">
        <f t="shared" si="49"/>
        <v>625908915.94737589</v>
      </c>
      <c r="AZ105" s="16">
        <f t="shared" si="50"/>
        <v>7.449027537834918</v>
      </c>
      <c r="BA105" s="16">
        <f t="shared" si="51"/>
        <v>7.3134462265590141</v>
      </c>
      <c r="BB105" s="16">
        <f t="shared" si="40"/>
        <v>-0.13558131127590389</v>
      </c>
    </row>
    <row r="106" spans="1:54">
      <c r="A106" t="s">
        <v>97</v>
      </c>
      <c r="B106" s="1">
        <v>89107</v>
      </c>
      <c r="C106" s="1" t="s">
        <v>112</v>
      </c>
      <c r="D106">
        <v>105</v>
      </c>
      <c r="E106" s="2">
        <v>1843.5868399999999</v>
      </c>
      <c r="F106" s="3">
        <v>141716</v>
      </c>
      <c r="G106" s="1">
        <v>122326</v>
      </c>
      <c r="H106" s="2">
        <f>F106/E106</f>
        <v>76.869717729163227</v>
      </c>
      <c r="I106" s="2">
        <f>G106/E106</f>
        <v>66.352176825041781</v>
      </c>
      <c r="J106" s="2">
        <f>(G106-F106)/F106*100</f>
        <v>-13.682294165796382</v>
      </c>
      <c r="K106" s="4">
        <f>F106*105</f>
        <v>14880180</v>
      </c>
      <c r="L106" s="4">
        <f t="shared" si="41"/>
        <v>13700512</v>
      </c>
      <c r="M106">
        <v>13</v>
      </c>
      <c r="N106">
        <v>14168570</v>
      </c>
      <c r="O106">
        <v>2818530</v>
      </c>
      <c r="P106">
        <v>57</v>
      </c>
      <c r="Q106">
        <v>80307300</v>
      </c>
      <c r="R106">
        <v>13377615</v>
      </c>
      <c r="S106" s="17">
        <f t="shared" si="37"/>
        <v>338.46153846153845</v>
      </c>
      <c r="T106" s="1">
        <v>70441000</v>
      </c>
      <c r="U106">
        <v>62123079</v>
      </c>
      <c r="V106" s="10">
        <v>70241545</v>
      </c>
      <c r="W106" s="10">
        <v>60673023</v>
      </c>
      <c r="X106" s="2">
        <f>T106/E106/1000000*100</f>
        <v>3.8208669356741556</v>
      </c>
      <c r="Y106" s="2">
        <f>V106/E106/1000000*100</f>
        <v>3.8100480799700223</v>
      </c>
      <c r="Z106" s="2">
        <f>(V106-T106)/T106*100</f>
        <v>-0.28315185758294176</v>
      </c>
      <c r="AA106" s="2">
        <f>U106/E106/1000000*100</f>
        <v>3.3696855310596603</v>
      </c>
      <c r="AB106" s="2">
        <f>W106/E106/1000000*100</f>
        <v>3.2910314655967063</v>
      </c>
      <c r="AC106" s="2">
        <f>(W106-U106)/U106*100</f>
        <v>-2.3341663409825517</v>
      </c>
      <c r="AD106">
        <v>1.9278797488197934</v>
      </c>
      <c r="AE106">
        <v>0.1140765778124074</v>
      </c>
      <c r="AF106">
        <v>2.082710099163481</v>
      </c>
      <c r="AG106">
        <v>0.1772019389047767</v>
      </c>
      <c r="AH106" s="4">
        <f>T106*AD106+U106*AE106</f>
        <v>142888565.64210489</v>
      </c>
      <c r="AI106" s="4">
        <f t="shared" si="42"/>
        <v>157044152.46716022</v>
      </c>
      <c r="AJ106" s="4">
        <f>K106+O106+AH106</f>
        <v>160587275.64210489</v>
      </c>
      <c r="AK106" s="4">
        <f>AJ106/E106</f>
        <v>87105.891709503034</v>
      </c>
      <c r="AL106" s="4">
        <f>L106+R106+AI106</f>
        <v>184122279.46716022</v>
      </c>
      <c r="AM106" s="4">
        <f>AL106/E106</f>
        <v>99871.769244762152</v>
      </c>
      <c r="AN106" s="4">
        <f t="shared" si="43"/>
        <v>23535003.825055331</v>
      </c>
      <c r="AO106" s="16">
        <f t="shared" si="44"/>
        <v>14.655584467045166</v>
      </c>
      <c r="AP106">
        <v>4411243000</v>
      </c>
      <c r="AQ106" s="9">
        <v>4382575000</v>
      </c>
      <c r="AR106" s="18">
        <f t="shared" si="38"/>
        <v>-0.64988485104991944</v>
      </c>
      <c r="AS106" s="4">
        <f>609000*E106</f>
        <v>1122744385.5599999</v>
      </c>
      <c r="AT106" s="4">
        <f t="shared" si="45"/>
        <v>3288498614.4400001</v>
      </c>
      <c r="AU106" s="4">
        <f t="shared" si="46"/>
        <v>3259830614.4400001</v>
      </c>
      <c r="AV106" s="4">
        <f t="shared" si="39"/>
        <v>-28668000</v>
      </c>
      <c r="AW106" s="16">
        <f t="shared" si="47"/>
        <v>-0.8717656098171076</v>
      </c>
      <c r="AX106" s="4">
        <f t="shared" si="48"/>
        <v>3127911338.797895</v>
      </c>
      <c r="AY106" s="4">
        <f t="shared" si="49"/>
        <v>3075708334.9728398</v>
      </c>
      <c r="AZ106" s="16">
        <f t="shared" si="50"/>
        <v>4.8833006934214991</v>
      </c>
      <c r="BA106" s="16">
        <f t="shared" si="51"/>
        <v>5.6482161573536311</v>
      </c>
      <c r="BB106" s="16">
        <f t="shared" si="40"/>
        <v>0.76491546393213206</v>
      </c>
    </row>
    <row r="107" spans="1:54">
      <c r="A107" t="s">
        <v>97</v>
      </c>
      <c r="B107" s="1">
        <v>89108</v>
      </c>
      <c r="C107" s="1" t="s">
        <v>113</v>
      </c>
      <c r="D107">
        <v>106</v>
      </c>
      <c r="E107" s="2">
        <v>475.18587300000002</v>
      </c>
      <c r="F107" s="3">
        <v>34489</v>
      </c>
      <c r="G107" s="1">
        <v>32088</v>
      </c>
      <c r="H107" s="2">
        <f>F107/E107</f>
        <v>72.580019650542098</v>
      </c>
      <c r="I107" s="2">
        <f>G107/E107</f>
        <v>67.52726001178911</v>
      </c>
      <c r="J107" s="2">
        <f>(G107-F107)/F107*100</f>
        <v>-6.9616399431702867</v>
      </c>
      <c r="K107" s="4">
        <f>F107*105</f>
        <v>3621345</v>
      </c>
      <c r="L107" s="4">
        <f t="shared" si="41"/>
        <v>3593856</v>
      </c>
      <c r="M107">
        <v>15</v>
      </c>
      <c r="N107">
        <v>16348350</v>
      </c>
      <c r="O107">
        <v>3252150</v>
      </c>
      <c r="P107">
        <v>12</v>
      </c>
      <c r="Q107">
        <v>16906800</v>
      </c>
      <c r="R107">
        <v>2816340</v>
      </c>
      <c r="S107" s="17">
        <f t="shared" si="37"/>
        <v>-20</v>
      </c>
      <c r="T107" s="1">
        <v>24437836</v>
      </c>
      <c r="U107">
        <v>24927520</v>
      </c>
      <c r="V107" s="10">
        <v>22147230</v>
      </c>
      <c r="W107" s="10">
        <v>24184405</v>
      </c>
      <c r="X107" s="2">
        <f>T107/E107/1000000*100</f>
        <v>5.1427951436594999</v>
      </c>
      <c r="Y107" s="2">
        <f>V107/E107/1000000*100</f>
        <v>4.6607509310362012</v>
      </c>
      <c r="Z107" s="2">
        <f>(V107-T107)/T107*100</f>
        <v>-9.3731949097293228</v>
      </c>
      <c r="AA107" s="2">
        <f>U107/E107/1000000*100</f>
        <v>5.2458461870140649</v>
      </c>
      <c r="AB107" s="2">
        <f>W107/E107/1000000*100</f>
        <v>5.0894621187528442</v>
      </c>
      <c r="AC107" s="2">
        <f>(W107-U107)/U107*100</f>
        <v>-2.9811028132762507</v>
      </c>
      <c r="AD107">
        <v>1.9278797488197934</v>
      </c>
      <c r="AE107">
        <v>0.1140765778124074</v>
      </c>
      <c r="AF107">
        <v>2.082710099163481</v>
      </c>
      <c r="AG107">
        <v>0.1772019389047767</v>
      </c>
      <c r="AH107" s="4">
        <f>T107*AD107+U107*AE107</f>
        <v>49956855.304329641</v>
      </c>
      <c r="AI107" s="4">
        <f t="shared" si="42"/>
        <v>50411783.046754792</v>
      </c>
      <c r="AJ107" s="4">
        <f>K107+O107+AH107</f>
        <v>56830350.304329641</v>
      </c>
      <c r="AK107" s="4">
        <f>AJ107/E107</f>
        <v>119596.04342936694</v>
      </c>
      <c r="AL107" s="4">
        <f>L107+R107+AI107</f>
        <v>56821979.046754792</v>
      </c>
      <c r="AM107" s="4">
        <f>AL107/E107</f>
        <v>119578.42662286972</v>
      </c>
      <c r="AN107" s="4">
        <f t="shared" si="43"/>
        <v>-8371.2575748488307</v>
      </c>
      <c r="AO107" s="16">
        <f t="shared" si="44"/>
        <v>-1.4730258620649509E-2</v>
      </c>
      <c r="AP107">
        <v>1245832000</v>
      </c>
      <c r="AQ107" s="9">
        <v>1278333500</v>
      </c>
      <c r="AR107" s="18">
        <f t="shared" si="38"/>
        <v>2.6088188455586305</v>
      </c>
      <c r="AS107" s="4">
        <f>609000*E107</f>
        <v>289388196.65700001</v>
      </c>
      <c r="AT107" s="4">
        <f t="shared" si="45"/>
        <v>956443803.34299994</v>
      </c>
      <c r="AU107" s="4">
        <f t="shared" si="46"/>
        <v>988945303.34299994</v>
      </c>
      <c r="AV107" s="4">
        <f t="shared" si="39"/>
        <v>32501500</v>
      </c>
      <c r="AW107" s="16">
        <f t="shared" si="47"/>
        <v>3.3981609673667688</v>
      </c>
      <c r="AX107" s="4">
        <f t="shared" si="48"/>
        <v>899613453.0386703</v>
      </c>
      <c r="AY107" s="4">
        <f t="shared" si="49"/>
        <v>932123324.2962451</v>
      </c>
      <c r="AZ107" s="16">
        <f t="shared" si="50"/>
        <v>5.9418389356169143</v>
      </c>
      <c r="BA107" s="16">
        <f t="shared" si="51"/>
        <v>5.7457150415372364</v>
      </c>
      <c r="BB107" s="16">
        <f t="shared" si="40"/>
        <v>-0.1961238940796779</v>
      </c>
    </row>
    <row r="108" spans="1:54">
      <c r="A108" t="s">
        <v>97</v>
      </c>
      <c r="B108" s="1">
        <v>89109</v>
      </c>
      <c r="C108" s="1" t="s">
        <v>114</v>
      </c>
      <c r="D108">
        <v>107</v>
      </c>
      <c r="E108" s="2">
        <v>2237.973536</v>
      </c>
      <c r="F108" s="3">
        <v>576434</v>
      </c>
      <c r="G108" s="1">
        <v>602791</v>
      </c>
      <c r="H108" s="2">
        <f>F108/E108</f>
        <v>257.56962302167278</v>
      </c>
      <c r="I108" s="2">
        <f>G108/E108</f>
        <v>269.34679535013055</v>
      </c>
      <c r="J108" s="2">
        <f>(G108-F108)/F108*100</f>
        <v>4.5724228619408294</v>
      </c>
      <c r="K108" s="4">
        <f>F108*105</f>
        <v>60525570</v>
      </c>
      <c r="L108" s="4">
        <f t="shared" si="41"/>
        <v>67512592</v>
      </c>
      <c r="M108">
        <v>231</v>
      </c>
      <c r="N108">
        <v>251764590</v>
      </c>
      <c r="O108">
        <v>50083110</v>
      </c>
      <c r="P108">
        <v>217</v>
      </c>
      <c r="Q108">
        <v>305731300</v>
      </c>
      <c r="R108">
        <v>50928815</v>
      </c>
      <c r="S108" s="17">
        <f t="shared" si="37"/>
        <v>-6.0606060606060606</v>
      </c>
      <c r="T108" s="1">
        <v>246164585</v>
      </c>
      <c r="U108">
        <v>281792592</v>
      </c>
      <c r="V108" s="10">
        <v>224158222</v>
      </c>
      <c r="W108" s="10">
        <v>262673770</v>
      </c>
      <c r="X108" s="2">
        <f>T108/E108/1000000*100</f>
        <v>10.999441282043829</v>
      </c>
      <c r="Y108" s="2">
        <f>V108/E108/1000000*100</f>
        <v>10.016124784060002</v>
      </c>
      <c r="Z108" s="2">
        <f>(V108-T108)/T108*100</f>
        <v>-8.9396949605890708</v>
      </c>
      <c r="AA108" s="2">
        <f>U108/E108/1000000*100</f>
        <v>12.591417524250833</v>
      </c>
      <c r="AB108" s="2">
        <f>W108/E108/1000000*100</f>
        <v>11.737125831679181</v>
      </c>
      <c r="AC108" s="2">
        <f>(W108-U108)/U108*100</f>
        <v>-6.7847141985904305</v>
      </c>
      <c r="AD108">
        <v>1.9278797488197934</v>
      </c>
      <c r="AE108">
        <v>0.1140765778124074</v>
      </c>
      <c r="AF108">
        <v>2.082710099163481</v>
      </c>
      <c r="AG108">
        <v>0.1772019389047767</v>
      </c>
      <c r="AH108" s="4">
        <f>T108*AD108+U108*AE108</f>
        <v>506721652.84637666</v>
      </c>
      <c r="AI108" s="4">
        <f t="shared" si="42"/>
        <v>513402894.11335695</v>
      </c>
      <c r="AJ108" s="4">
        <f>K108+O108+AH108</f>
        <v>617330332.84637666</v>
      </c>
      <c r="AK108" s="4">
        <f>AJ108/E108</f>
        <v>275843.44627673767</v>
      </c>
      <c r="AL108" s="4">
        <f>L108+R108+AI108</f>
        <v>631844301.11335695</v>
      </c>
      <c r="AM108" s="4">
        <f>AL108/E108</f>
        <v>282328.76347710169</v>
      </c>
      <c r="AN108" s="4">
        <f t="shared" si="43"/>
        <v>14513968.26698029</v>
      </c>
      <c r="AO108" s="16">
        <f t="shared" si="44"/>
        <v>2.3510862004884032</v>
      </c>
      <c r="AP108">
        <v>5711491000</v>
      </c>
      <c r="AQ108" s="9">
        <v>5678791600</v>
      </c>
      <c r="AR108" s="18">
        <f t="shared" si="38"/>
        <v>-0.57251950497689652</v>
      </c>
      <c r="AS108" s="4">
        <f>609000*E108</f>
        <v>1362925883.424</v>
      </c>
      <c r="AT108" s="4">
        <f t="shared" si="45"/>
        <v>4348565116.5760002</v>
      </c>
      <c r="AU108" s="4">
        <f t="shared" si="46"/>
        <v>4315865716.5760002</v>
      </c>
      <c r="AV108" s="4">
        <f t="shared" si="39"/>
        <v>-32699400</v>
      </c>
      <c r="AW108" s="16">
        <f t="shared" si="47"/>
        <v>-0.7519583845106832</v>
      </c>
      <c r="AX108" s="4">
        <f t="shared" si="48"/>
        <v>3731234783.7296238</v>
      </c>
      <c r="AY108" s="4">
        <f t="shared" si="49"/>
        <v>3684021415.4626431</v>
      </c>
      <c r="AZ108" s="16">
        <f t="shared" si="50"/>
        <v>14.196184633253326</v>
      </c>
      <c r="BA108" s="16">
        <f t="shared" si="51"/>
        <v>14.640036150490607</v>
      </c>
      <c r="BB108" s="16">
        <f t="shared" si="40"/>
        <v>0.443851517237281</v>
      </c>
    </row>
    <row r="109" spans="1:54">
      <c r="A109" t="s">
        <v>97</v>
      </c>
      <c r="B109" s="1">
        <v>89110</v>
      </c>
      <c r="C109" s="1" t="s">
        <v>115</v>
      </c>
      <c r="D109">
        <v>108</v>
      </c>
      <c r="E109" s="2">
        <v>1603.746406</v>
      </c>
      <c r="F109" s="3">
        <v>205668</v>
      </c>
      <c r="G109" s="1">
        <v>187459</v>
      </c>
      <c r="H109" s="2">
        <f>F109/E109</f>
        <v>128.24222036011847</v>
      </c>
      <c r="I109" s="2">
        <f>G109/E109</f>
        <v>116.88818088612446</v>
      </c>
      <c r="J109" s="2">
        <f>(G109-F109)/F109*100</f>
        <v>-8.8535892798101798</v>
      </c>
      <c r="K109" s="4">
        <f>F109*105</f>
        <v>21595140</v>
      </c>
      <c r="L109" s="4">
        <f t="shared" si="41"/>
        <v>20995408</v>
      </c>
      <c r="M109">
        <v>90</v>
      </c>
      <c r="N109">
        <v>98090100</v>
      </c>
      <c r="O109">
        <v>19512900</v>
      </c>
      <c r="P109">
        <v>91</v>
      </c>
      <c r="Q109">
        <v>128209900</v>
      </c>
      <c r="R109">
        <v>21357245</v>
      </c>
      <c r="S109" s="17">
        <f t="shared" si="37"/>
        <v>1.1111111111111112</v>
      </c>
      <c r="T109" s="1">
        <v>221910480</v>
      </c>
      <c r="U109">
        <v>129914113</v>
      </c>
      <c r="V109" s="10">
        <v>211051495</v>
      </c>
      <c r="W109" s="10">
        <v>102930202</v>
      </c>
      <c r="X109" s="2">
        <f>T109/E109/1000000*100</f>
        <v>13.837005599499999</v>
      </c>
      <c r="Y109" s="2">
        <f>V109/E109/1000000*100</f>
        <v>13.159904471829567</v>
      </c>
      <c r="Z109" s="2">
        <f>(V109-T109)/T109*100</f>
        <v>-4.8934079183641979</v>
      </c>
      <c r="AA109" s="2">
        <f>U109/E109/1000000*100</f>
        <v>8.1006643266017715</v>
      </c>
      <c r="AB109" s="2">
        <f>W109/E109/1000000*100</f>
        <v>6.4181095973099884</v>
      </c>
      <c r="AC109" s="2">
        <f>(W109-U109)/U109*100</f>
        <v>-20.770577096577643</v>
      </c>
      <c r="AD109">
        <v>1.9278797488197934</v>
      </c>
      <c r="AE109">
        <v>0.1140765778124074</v>
      </c>
      <c r="AF109">
        <v>2.082710099163481</v>
      </c>
      <c r="AG109">
        <v>0.1772019389047767</v>
      </c>
      <c r="AH109" s="4">
        <f>T109*AD109+U109*AE109</f>
        <v>442636877.86345416</v>
      </c>
      <c r="AI109" s="4">
        <f t="shared" si="42"/>
        <v>457798511.4463113</v>
      </c>
      <c r="AJ109" s="4">
        <f>K109+O109+AH109</f>
        <v>483744917.86345416</v>
      </c>
      <c r="AK109" s="4">
        <f>AJ109/E109</f>
        <v>301634.29582984466</v>
      </c>
      <c r="AL109" s="4">
        <f>L109+R109+AI109</f>
        <v>500151164.4463113</v>
      </c>
      <c r="AM109" s="4">
        <f>AL109/E109</f>
        <v>311864.24647632934</v>
      </c>
      <c r="AN109" s="4">
        <f t="shared" si="43"/>
        <v>16406246.582857132</v>
      </c>
      <c r="AO109" s="16">
        <f t="shared" si="44"/>
        <v>3.3915077920235834</v>
      </c>
      <c r="AP109">
        <v>4126449000</v>
      </c>
      <c r="AQ109" s="9">
        <v>3854225500</v>
      </c>
      <c r="AR109" s="18">
        <f t="shared" si="38"/>
        <v>-6.5970402154491667</v>
      </c>
      <c r="AS109" s="4">
        <f>609000*E109</f>
        <v>976681561.25399995</v>
      </c>
      <c r="AT109" s="4">
        <f t="shared" si="45"/>
        <v>3149767438.7460003</v>
      </c>
      <c r="AU109" s="4">
        <f t="shared" si="46"/>
        <v>2877543938.7460003</v>
      </c>
      <c r="AV109" s="4">
        <f t="shared" si="39"/>
        <v>-272223500</v>
      </c>
      <c r="AW109" s="16">
        <f t="shared" si="47"/>
        <v>-8.6426539512510434</v>
      </c>
      <c r="AX109" s="4">
        <f t="shared" si="48"/>
        <v>2666022520.8825459</v>
      </c>
      <c r="AY109" s="4">
        <f t="shared" si="49"/>
        <v>2377392774.2996888</v>
      </c>
      <c r="AZ109" s="16">
        <f t="shared" si="50"/>
        <v>15.358115393308051</v>
      </c>
      <c r="BA109" s="16">
        <f t="shared" si="51"/>
        <v>17.38118253249927</v>
      </c>
      <c r="BB109" s="16">
        <f t="shared" si="40"/>
        <v>2.0230671391912196</v>
      </c>
    </row>
    <row r="110" spans="1:54">
      <c r="A110" t="s">
        <v>97</v>
      </c>
      <c r="B110" s="1">
        <v>89111</v>
      </c>
      <c r="C110" s="1" t="s">
        <v>116</v>
      </c>
      <c r="D110">
        <v>109</v>
      </c>
      <c r="E110" s="2">
        <v>526.82061999999996</v>
      </c>
      <c r="F110" s="3">
        <v>115837</v>
      </c>
      <c r="G110" s="1">
        <v>116066</v>
      </c>
      <c r="H110" s="2">
        <f>F110/E110</f>
        <v>219.87939652020455</v>
      </c>
      <c r="I110" s="2">
        <f>G110/E110</f>
        <v>220.31407958177493</v>
      </c>
      <c r="J110" s="2">
        <f>(G110-F110)/F110*100</f>
        <v>0.19769158386353236</v>
      </c>
      <c r="K110" s="4">
        <f>F110*105</f>
        <v>12162885</v>
      </c>
      <c r="L110" s="4">
        <f t="shared" si="41"/>
        <v>12999392</v>
      </c>
      <c r="M110">
        <v>46</v>
      </c>
      <c r="N110">
        <v>50134940</v>
      </c>
      <c r="O110">
        <v>9973260</v>
      </c>
      <c r="P110">
        <v>53</v>
      </c>
      <c r="Q110">
        <v>74671700</v>
      </c>
      <c r="R110">
        <v>12438835</v>
      </c>
      <c r="S110" s="17">
        <f t="shared" si="37"/>
        <v>15.217391304347828</v>
      </c>
      <c r="T110" s="1">
        <v>49118066</v>
      </c>
      <c r="U110">
        <v>130082542</v>
      </c>
      <c r="V110" s="10">
        <v>48918961</v>
      </c>
      <c r="W110" s="10">
        <v>124993546</v>
      </c>
      <c r="X110" s="2">
        <f>T110/E110/1000000*100</f>
        <v>9.3234896538408094</v>
      </c>
      <c r="Y110" s="2">
        <f>V110/E110/1000000*100</f>
        <v>9.28569595472554</v>
      </c>
      <c r="Z110" s="2">
        <f>(V110-T110)/T110*100</f>
        <v>-0.40536001559996271</v>
      </c>
      <c r="AA110" s="2">
        <f>U110/E110/1000000*100</f>
        <v>24.691998957823632</v>
      </c>
      <c r="AB110" s="2">
        <f>W110/E110/1000000*100</f>
        <v>23.726016267168891</v>
      </c>
      <c r="AC110" s="2">
        <f>(W110-U110)/U110*100</f>
        <v>-3.9121283469383616</v>
      </c>
      <c r="AD110">
        <v>1.9278797488197934</v>
      </c>
      <c r="AE110">
        <v>0.1140765778124074</v>
      </c>
      <c r="AF110">
        <v>2.082710099163481</v>
      </c>
      <c r="AG110">
        <v>0.1772019389047767</v>
      </c>
      <c r="AH110" s="4">
        <f>T110*AD110+U110*AE110</f>
        <v>109533095.96709278</v>
      </c>
      <c r="AI110" s="4">
        <f t="shared" si="42"/>
        <v>124033112.81706786</v>
      </c>
      <c r="AJ110" s="4">
        <f>K110+O110+AH110</f>
        <v>131669240.96709278</v>
      </c>
      <c r="AK110" s="4">
        <f>AJ110/E110</f>
        <v>249931.8287258627</v>
      </c>
      <c r="AL110" s="4">
        <f>L110+R110+AI110</f>
        <v>149471339.81706786</v>
      </c>
      <c r="AM110" s="4">
        <f>AL110/E110</f>
        <v>283723.40440483874</v>
      </c>
      <c r="AN110" s="4">
        <f t="shared" si="43"/>
        <v>17802098.849975079</v>
      </c>
      <c r="AO110" s="16">
        <f t="shared" si="44"/>
        <v>13.520317060553452</v>
      </c>
      <c r="AP110">
        <v>1319191000</v>
      </c>
      <c r="AQ110" s="9">
        <v>1271556000</v>
      </c>
      <c r="AR110" s="18">
        <f t="shared" si="38"/>
        <v>-3.6109251806599652</v>
      </c>
      <c r="AS110" s="4">
        <f>609000*E110</f>
        <v>320833757.57999998</v>
      </c>
      <c r="AT110" s="4">
        <f t="shared" si="45"/>
        <v>998357242.42000008</v>
      </c>
      <c r="AU110" s="4">
        <f t="shared" si="46"/>
        <v>950722242.42000008</v>
      </c>
      <c r="AV110" s="4">
        <f t="shared" si="39"/>
        <v>-47635000</v>
      </c>
      <c r="AW110" s="16">
        <f t="shared" si="47"/>
        <v>-4.7713381519158027</v>
      </c>
      <c r="AX110" s="4">
        <f t="shared" si="48"/>
        <v>866688001.45290732</v>
      </c>
      <c r="AY110" s="4">
        <f t="shared" si="49"/>
        <v>801250902.60293221</v>
      </c>
      <c r="AZ110" s="16">
        <f t="shared" si="50"/>
        <v>13.188589752494698</v>
      </c>
      <c r="BA110" s="16">
        <f t="shared" si="51"/>
        <v>15.721872608828265</v>
      </c>
      <c r="BB110" s="16">
        <f t="shared" si="40"/>
        <v>2.5332828563335674</v>
      </c>
    </row>
    <row r="112" spans="1:54">
      <c r="A112" t="s">
        <v>179</v>
      </c>
    </row>
    <row r="113" spans="1:1">
      <c r="A113" s="7" t="s">
        <v>186</v>
      </c>
    </row>
    <row r="114" spans="1:1">
      <c r="A114" s="8" t="s">
        <v>180</v>
      </c>
    </row>
  </sheetData>
  <sortState ref="A2:AX110">
    <sortCondition ref="B1"/>
  </sortState>
  <phoneticPr fontId="1"/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A15" sqref="A15"/>
    </sheetView>
  </sheetViews>
  <sheetFormatPr defaultRowHeight="13.5"/>
  <cols>
    <col min="1" max="1" width="66.625" bestFit="1" customWidth="1"/>
    <col min="3" max="3" width="24.75" bestFit="1" customWidth="1"/>
  </cols>
  <sheetData>
    <row r="1" spans="1:5">
      <c r="A1" t="s">
        <v>120</v>
      </c>
      <c r="C1" t="s">
        <v>128</v>
      </c>
    </row>
    <row r="2" spans="1:5">
      <c r="A2" t="s">
        <v>121</v>
      </c>
      <c r="C2" t="s">
        <v>122</v>
      </c>
      <c r="D2" t="s">
        <v>123</v>
      </c>
      <c r="E2" t="s">
        <v>129</v>
      </c>
    </row>
    <row r="3" spans="1:5">
      <c r="A3" t="s">
        <v>177</v>
      </c>
      <c r="C3" t="s">
        <v>124</v>
      </c>
      <c r="D3" t="s">
        <v>125</v>
      </c>
      <c r="E3" t="s">
        <v>129</v>
      </c>
    </row>
    <row r="4" spans="1:5">
      <c r="A4" t="s">
        <v>178</v>
      </c>
      <c r="C4" t="s">
        <v>207</v>
      </c>
      <c r="D4" t="s">
        <v>208</v>
      </c>
      <c r="E4" t="s">
        <v>209</v>
      </c>
    </row>
    <row r="5" spans="1:5">
      <c r="A5" t="s">
        <v>155</v>
      </c>
      <c r="C5" t="s">
        <v>134</v>
      </c>
      <c r="D5" t="s">
        <v>130</v>
      </c>
      <c r="E5" t="s">
        <v>158</v>
      </c>
    </row>
    <row r="6" spans="1:5">
      <c r="A6" t="s">
        <v>132</v>
      </c>
      <c r="C6" s="1" t="s">
        <v>131</v>
      </c>
      <c r="E6" t="s">
        <v>197</v>
      </c>
    </row>
    <row r="7" spans="1:5">
      <c r="A7" t="s">
        <v>193</v>
      </c>
      <c r="C7" s="1" t="s">
        <v>143</v>
      </c>
      <c r="D7" t="s">
        <v>130</v>
      </c>
      <c r="E7" t="s">
        <v>189</v>
      </c>
    </row>
    <row r="8" spans="1:5">
      <c r="A8" t="s">
        <v>133</v>
      </c>
      <c r="C8" s="1" t="s">
        <v>144</v>
      </c>
      <c r="D8" t="s">
        <v>130</v>
      </c>
      <c r="E8" t="s">
        <v>190</v>
      </c>
    </row>
    <row r="9" spans="1:5">
      <c r="A9" t="s">
        <v>198</v>
      </c>
      <c r="C9" s="1" t="s">
        <v>135</v>
      </c>
      <c r="D9" t="s">
        <v>137</v>
      </c>
      <c r="E9" t="s">
        <v>129</v>
      </c>
    </row>
    <row r="10" spans="1:5">
      <c r="A10" t="s">
        <v>165</v>
      </c>
      <c r="C10" s="1" t="s">
        <v>136</v>
      </c>
      <c r="D10" t="s">
        <v>137</v>
      </c>
      <c r="E10" t="s">
        <v>129</v>
      </c>
    </row>
    <row r="11" spans="1:5">
      <c r="A11" t="s">
        <v>147</v>
      </c>
      <c r="C11" s="1" t="s">
        <v>138</v>
      </c>
      <c r="D11" t="s">
        <v>130</v>
      </c>
      <c r="E11" t="s">
        <v>221</v>
      </c>
    </row>
    <row r="12" spans="1:5">
      <c r="A12" t="s">
        <v>150</v>
      </c>
      <c r="C12" s="1" t="s">
        <v>139</v>
      </c>
      <c r="D12" t="s">
        <v>130</v>
      </c>
      <c r="E12" t="s">
        <v>140</v>
      </c>
    </row>
    <row r="13" spans="1:5">
      <c r="A13" t="s">
        <v>152</v>
      </c>
      <c r="C13" s="1" t="s">
        <v>153</v>
      </c>
      <c r="D13" t="s">
        <v>130</v>
      </c>
      <c r="E13" t="s">
        <v>222</v>
      </c>
    </row>
    <row r="14" spans="1:5">
      <c r="A14" t="s">
        <v>194</v>
      </c>
      <c r="C14" s="1" t="s">
        <v>201</v>
      </c>
      <c r="D14" t="s">
        <v>202</v>
      </c>
      <c r="E14" t="s">
        <v>203</v>
      </c>
    </row>
    <row r="15" spans="1:5">
      <c r="C15" s="1" t="s">
        <v>223</v>
      </c>
      <c r="D15" t="s">
        <v>163</v>
      </c>
      <c r="E15" t="s">
        <v>224</v>
      </c>
    </row>
    <row r="16" spans="1:5">
      <c r="C16" s="1" t="s">
        <v>141</v>
      </c>
      <c r="D16" t="s">
        <v>156</v>
      </c>
      <c r="E16" t="s">
        <v>157</v>
      </c>
    </row>
    <row r="17" spans="3:6">
      <c r="C17" s="1" t="s">
        <v>142</v>
      </c>
      <c r="D17" t="s">
        <v>160</v>
      </c>
      <c r="E17" t="s">
        <v>225</v>
      </c>
    </row>
    <row r="18" spans="3:6">
      <c r="C18" s="1" t="s">
        <v>229</v>
      </c>
      <c r="E18" t="s">
        <v>230</v>
      </c>
    </row>
    <row r="21" spans="3:6">
      <c r="C21" s="1" t="s">
        <v>159</v>
      </c>
      <c r="D21" t="s">
        <v>160</v>
      </c>
      <c r="E21" t="s">
        <v>161</v>
      </c>
      <c r="F21" s="4">
        <v>104.755</v>
      </c>
    </row>
    <row r="22" spans="3:6">
      <c r="E22" t="s">
        <v>162</v>
      </c>
      <c r="F22" s="4">
        <v>112.05500000000001</v>
      </c>
    </row>
  </sheetData>
  <phoneticPr fontId="1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データベース</vt:lpstr>
      <vt:lpstr>説明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</dc:creator>
  <cp:lastModifiedBy>AY</cp:lastModifiedBy>
  <dcterms:created xsi:type="dcterms:W3CDTF">2012-09-27T01:10:25Z</dcterms:created>
  <dcterms:modified xsi:type="dcterms:W3CDTF">2015-02-04T11:48:46Z</dcterms:modified>
</cp:coreProperties>
</file>